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" yWindow="480" windowWidth="11100" windowHeight="60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'Sheet1'!$8:$14</definedName>
  </definedNames>
  <calcPr fullCalcOnLoad="1"/>
</workbook>
</file>

<file path=xl/sharedStrings.xml><?xml version="1.0" encoding="utf-8"?>
<sst xmlns="http://schemas.openxmlformats.org/spreadsheetml/2006/main" count="437" uniqueCount="88">
  <si>
    <t>Приложение №</t>
  </si>
  <si>
    <t>ОТ СМЕТНА ПАЛАТА</t>
  </si>
  <si>
    <t>С П Р А В К А</t>
  </si>
  <si>
    <t>в т.ч.</t>
  </si>
  <si>
    <t>параграф 1 Заплати</t>
  </si>
  <si>
    <t>параграф 2 Други възнаграждение</t>
  </si>
  <si>
    <t>параграф 10-13 Пост.инвентар и облекло</t>
  </si>
  <si>
    <t>параграф 10-15 Материали</t>
  </si>
  <si>
    <t>параграф 10-16 Вода,горива и енергия</t>
  </si>
  <si>
    <t>параграф 10-20 Разходи за външни услуги</t>
  </si>
  <si>
    <t>параграф 10-30 Текущ ремонт</t>
  </si>
  <si>
    <t>параграф 10-51Командировки в страната</t>
  </si>
  <si>
    <t>ОБРАЗОВАНИЕ</t>
  </si>
  <si>
    <t>параграф 10-62 Разходи за застраховки</t>
  </si>
  <si>
    <t>параграф 10-91 СБКО</t>
  </si>
  <si>
    <t>ЗДРАВЕОПАЗВАНЕ</t>
  </si>
  <si>
    <t>параграф 10-12 Медикаменти</t>
  </si>
  <si>
    <t>параграф 10-11 Храна</t>
  </si>
  <si>
    <t>ВСИЧКО РАЗХОДИ</t>
  </si>
  <si>
    <t>ПОЧ.ДЕЛО,КУЛТУРА,РЕЛИГИОЗНИ 
ДЕЙНОСТИ</t>
  </si>
  <si>
    <t>ОБЩИНСКИ ДЕЙНОСТИ</t>
  </si>
  <si>
    <t>параграф 4600 Р-ди за чл.внос и участие в 
нетърговски организации</t>
  </si>
  <si>
    <t>параграф 52-00 Придобиване на  ДМА</t>
  </si>
  <si>
    <t>ЖИЛИЩНО СТРОИТЕЛСТВО И БКС</t>
  </si>
  <si>
    <t>параграф 51-00 Основен ремонт на  ДМА</t>
  </si>
  <si>
    <t>ИКОНОМИЧЕСКИ ДЕЙНОСТИ 
И УСЛУГИ</t>
  </si>
  <si>
    <t>ДЪРЖАВНИ ДЕЙНОСТИ,ДОФИНАНСИРАНИ
С ОБЩИНСКИ ПРИХОДИ</t>
  </si>
  <si>
    <t>ДРУГИ РАЗХОДИ</t>
  </si>
  <si>
    <t xml:space="preserve">Уточнен
годишен
план
</t>
  </si>
  <si>
    <t xml:space="preserve">Отчет
</t>
  </si>
  <si>
    <t xml:space="preserve">Наименование на § по ЕКБ
</t>
  </si>
  <si>
    <t>№</t>
  </si>
  <si>
    <t>по</t>
  </si>
  <si>
    <t>ред</t>
  </si>
  <si>
    <t xml:space="preserve">НА СТРУКТУРАТА НА РАЗХОДИТЕ ПО БЮДЖЕТА НА ОБЩИНА ДВЕ МОГИЛИ </t>
  </si>
  <si>
    <t>ОТБРАНА И СИГУРНОСТ</t>
  </si>
  <si>
    <t>параграф 10-98 Други некласифицирани
разходи</t>
  </si>
  <si>
    <t>параграф 40-00 Стипендии</t>
  </si>
  <si>
    <t>параграф 51-00 Основен ремонт ДМА</t>
  </si>
  <si>
    <t>параграф 45-00 Сусидии за организации с 
нестопанска цел</t>
  </si>
  <si>
    <t>параграф 52-00 Придобиване на ДМА</t>
  </si>
  <si>
    <t>РЕЗЕРВ ЗА НЕПРЕДВИДЕНИ И НЕОТЛОЖНИ РАЗХОДИ</t>
  </si>
  <si>
    <t xml:space="preserve">Първона-чален
план
</t>
  </si>
  <si>
    <t>ДЕЛЕГИРАНИ ОТ ДЪРЖАВАТА
ДЕЙНОСТИ</t>
  </si>
  <si>
    <t>ВСИЧКО РАЗХОДИ ДД</t>
  </si>
  <si>
    <t>ВСИЧКО РАЗХОДИ МД</t>
  </si>
  <si>
    <t>параграф 0551 Социални осигуровки</t>
  </si>
  <si>
    <t>параграф 0560 Здравни осигуровки</t>
  </si>
  <si>
    <t>параграф 0580 ДЗПО</t>
  </si>
  <si>
    <t>параграф 0552 Учителски пенсионен фонд</t>
  </si>
  <si>
    <t>ОБЩИНА ДВЕ МОГИЛИ</t>
  </si>
  <si>
    <t>параграф 4214 Помощи по решение на ОбС</t>
  </si>
  <si>
    <t>параграф 29-91 Разходи за лихви по заеми</t>
  </si>
  <si>
    <t>параграф 42-19 Тек.трансфери и помощи 
домакинства</t>
  </si>
  <si>
    <t>параграф 10-92 Глоби, неустойки,  
наказателни лихви</t>
  </si>
  <si>
    <t>параграф 10-14 Учебни и няучноизсл.разходи</t>
  </si>
  <si>
    <t>ОБЩИ ДЪРЖАВНИ СЛУЖБИ</t>
  </si>
  <si>
    <t>ІІ</t>
  </si>
  <si>
    <t>І</t>
  </si>
  <si>
    <t>ІІІ</t>
  </si>
  <si>
    <t>ІV</t>
  </si>
  <si>
    <t>V</t>
  </si>
  <si>
    <t>VІ</t>
  </si>
  <si>
    <t>VІІ</t>
  </si>
  <si>
    <t>VІІІ</t>
  </si>
  <si>
    <t>ІХ</t>
  </si>
  <si>
    <t>Х</t>
  </si>
  <si>
    <t>ОБЩО РАЗХОДИ
  ДЪРЖАВНИ, МЕСТНИ И
 ДОФИНАНСИРАНЕ</t>
  </si>
  <si>
    <t>параграф 42-19 Др.помощи за домакинствата</t>
  </si>
  <si>
    <t>СОЦИАЛНО ОСИГУРЯВАНЕ, 
ПОДПОМАГАНЕ И ГРИЖИ</t>
  </si>
  <si>
    <t>СОЦИАЛНО ОСИГУРЯВАНЕ,
ПОДПОМАГАНЕ И ГРИЖИ</t>
  </si>
  <si>
    <t>параграф 19-00 Платени данъци, такси и адм.
санкции</t>
  </si>
  <si>
    <t>Приложение 4</t>
  </si>
  <si>
    <t>параграф 53-00 Придобиване на НМДА</t>
  </si>
  <si>
    <t>параграф 54-00 Придобиване на земя</t>
  </si>
  <si>
    <t>параграф 10-51 Командировки в страната</t>
  </si>
  <si>
    <t>параграф 10-52 Командировки в чужбина</t>
  </si>
  <si>
    <t>параграф 42-14 Помощи по решение на ОбС</t>
  </si>
  <si>
    <t>параграф 46-00 Р-ди за чл.внос и участие в 
нетърговски организации</t>
  </si>
  <si>
    <t>ЗА 2021 И 2022 ГОДИНА</t>
  </si>
  <si>
    <t>Разходи 2021 г.</t>
  </si>
  <si>
    <t xml:space="preserve">Разходи
2022 г.
Проект на
бюджет
</t>
  </si>
  <si>
    <t xml:space="preserve">Изменение
на проект
за 2022 г.
спрямо
изпълнение 
2021 г.
</t>
  </si>
  <si>
    <t>параграф 10-69 Други финасови услуги</t>
  </si>
  <si>
    <t>параграф 43-00 Субсидии и др.текущи трансфери за 
нефинансови предприятия</t>
  </si>
  <si>
    <t>параграф 54-00 Придобиване земя</t>
  </si>
  <si>
    <t>параграф 00-98 Резерв за непредвидени и неотложни разохди</t>
  </si>
  <si>
    <t>ВСИЧКО РАЗХОДИ
 ДОФИНАНСИРАНЕ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</si>
</sst>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0.0"/>
    <numFmt numFmtId="182" formatCode="0.000%"/>
    <numFmt numFmtId="183" formatCode="#,##0.00\ &quot;лв&quot;"/>
    <numFmt numFmtId="184" formatCode="0.000"/>
    <numFmt numFmtId="185" formatCode="_-* #,##0.000\ _л_в_-;\-* #,##0.000\ _л_в_-;_-* &quot;-&quot;??\ _л_в_-;_-@_-"/>
    <numFmt numFmtId="186" formatCode="_-* #,##0.0000\ _л_в_-;\-* #,##0.0000\ _л_в_-;_-* &quot;-&quot;??\ _л_в_-;_-@_-"/>
    <numFmt numFmtId="187" formatCode="_-* #,##0.0\ _л_в_-;\-* #,##0.0\ _л_в_-;_-* &quot;-&quot;??\ _л_в_-;_-@_-"/>
    <numFmt numFmtId="188" formatCode="_-* #,##0\ _л_в_-;\-* #,##0\ _л_в_-;_-* &quot;-&quot;??\ _л_в_-;_-@_-"/>
    <numFmt numFmtId="189" formatCode="0.0000000"/>
    <numFmt numFmtId="190" formatCode="0.000000"/>
    <numFmt numFmtId="191" formatCode="0.00000"/>
    <numFmt numFmtId="192" formatCode="0.0000"/>
  </numFmts>
  <fonts count="48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0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 CYR"/>
      <family val="0"/>
    </font>
    <font>
      <b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8" borderId="6" applyNumberFormat="0" applyAlignment="0" applyProtection="0"/>
    <xf numFmtId="0" fontId="40" fillId="28" borderId="2" applyNumberFormat="0" applyAlignment="0" applyProtection="0"/>
    <xf numFmtId="0" fontId="41" fillId="29" borderId="7" applyNumberFormat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8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180" fontId="6" fillId="0" borderId="10" xfId="59" applyNumberFormat="1" applyFont="1" applyBorder="1" applyAlignment="1">
      <alignment/>
    </xf>
    <xf numFmtId="9" fontId="6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0" fontId="1" fillId="0" borderId="10" xfId="59" applyNumberFormat="1" applyFont="1" applyBorder="1" applyAlignment="1">
      <alignment/>
    </xf>
    <xf numFmtId="9" fontId="6" fillId="0" borderId="10" xfId="59" applyFont="1" applyBorder="1" applyAlignment="1">
      <alignment/>
    </xf>
    <xf numFmtId="10" fontId="6" fillId="0" borderId="10" xfId="59" applyNumberFormat="1" applyFont="1" applyBorder="1" applyAlignment="1">
      <alignment/>
    </xf>
    <xf numFmtId="10" fontId="6" fillId="0" borderId="10" xfId="0" applyNumberFormat="1" applyFont="1" applyBorder="1" applyAlignment="1">
      <alignment/>
    </xf>
    <xf numFmtId="180" fontId="1" fillId="0" borderId="10" xfId="59" applyNumberFormat="1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 wrapText="1"/>
    </xf>
    <xf numFmtId="3" fontId="10" fillId="32" borderId="10" xfId="0" applyNumberFormat="1" applyFont="1" applyFill="1" applyBorder="1" applyAlignment="1" applyProtection="1">
      <alignment/>
      <protection hidden="1"/>
    </xf>
    <xf numFmtId="0" fontId="1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10" fontId="1" fillId="0" borderId="10" xfId="59" applyNumberFormat="1" applyFont="1" applyFill="1" applyBorder="1" applyAlignment="1">
      <alignment/>
    </xf>
    <xf numFmtId="180" fontId="1" fillId="0" borderId="10" xfId="59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16" fontId="2" fillId="0" borderId="1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88" fontId="1" fillId="33" borderId="10" xfId="49" applyNumberFormat="1" applyFont="1" applyFill="1" applyBorder="1" applyAlignment="1">
      <alignment/>
    </xf>
    <xf numFmtId="10" fontId="1" fillId="33" borderId="10" xfId="59" applyNumberFormat="1" applyFont="1" applyFill="1" applyBorder="1" applyAlignment="1">
      <alignment/>
    </xf>
    <xf numFmtId="3" fontId="11" fillId="33" borderId="10" xfId="0" applyNumberFormat="1" applyFont="1" applyFill="1" applyBorder="1" applyAlignment="1" applyProtection="1">
      <alignment/>
      <protection hidden="1"/>
    </xf>
    <xf numFmtId="0" fontId="4" fillId="33" borderId="1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3" fontId="11" fillId="33" borderId="15" xfId="0" applyNumberFormat="1" applyFont="1" applyFill="1" applyBorder="1" applyAlignment="1" applyProtection="1">
      <alignment/>
      <protection hidden="1"/>
    </xf>
    <xf numFmtId="0" fontId="7" fillId="33" borderId="1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180" fontId="6" fillId="33" borderId="10" xfId="59" applyNumberFormat="1" applyFont="1" applyFill="1" applyBorder="1" applyAlignment="1">
      <alignment/>
    </xf>
    <xf numFmtId="10" fontId="6" fillId="33" borderId="10" xfId="59" applyNumberFormat="1" applyFont="1" applyFill="1" applyBorder="1" applyAlignment="1">
      <alignment/>
    </xf>
    <xf numFmtId="9" fontId="6" fillId="33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180" fontId="1" fillId="33" borderId="10" xfId="59" applyNumberFormat="1" applyFont="1" applyFill="1" applyBorder="1" applyAlignment="1">
      <alignment/>
    </xf>
    <xf numFmtId="182" fontId="1" fillId="33" borderId="10" xfId="59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10" fontId="6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2" fillId="33" borderId="12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0"/>
  <sheetViews>
    <sheetView tabSelected="1" zoomScalePageLayoutView="0" workbookViewId="0" topLeftCell="A7">
      <selection activeCell="A115" sqref="A115:IV115"/>
    </sheetView>
  </sheetViews>
  <sheetFormatPr defaultColWidth="9.140625" defaultRowHeight="12.75"/>
  <cols>
    <col min="1" max="1" width="4.28125" style="1" customWidth="1"/>
    <col min="2" max="2" width="32.28125" style="1" customWidth="1"/>
    <col min="3" max="3" width="11.421875" style="1" customWidth="1"/>
    <col min="4" max="4" width="11.57421875" style="1" customWidth="1"/>
    <col min="5" max="5" width="11.140625" style="1" customWidth="1"/>
    <col min="6" max="6" width="11.7109375" style="1" customWidth="1"/>
    <col min="7" max="7" width="10.140625" style="1" hidden="1" customWidth="1"/>
    <col min="8" max="8" width="12.00390625" style="1" hidden="1" customWidth="1"/>
    <col min="9" max="9" width="11.00390625" style="1" customWidth="1"/>
    <col min="10" max="16384" width="9.140625" style="1" customWidth="1"/>
  </cols>
  <sheetData>
    <row r="1" spans="2:8" ht="12.75">
      <c r="B1" s="28" t="s">
        <v>50</v>
      </c>
      <c r="F1" s="1" t="s">
        <v>72</v>
      </c>
      <c r="H1" s="1" t="s">
        <v>0</v>
      </c>
    </row>
    <row r="2" spans="5:8" ht="12.75">
      <c r="E2" s="2"/>
      <c r="F2" s="2"/>
      <c r="G2" s="2"/>
      <c r="H2" s="3" t="s">
        <v>1</v>
      </c>
    </row>
    <row r="3" spans="1:8" ht="15.75">
      <c r="A3" s="88" t="s">
        <v>2</v>
      </c>
      <c r="B3" s="88"/>
      <c r="C3" s="88"/>
      <c r="D3" s="88"/>
      <c r="E3" s="88"/>
      <c r="F3" s="88"/>
      <c r="G3" s="88"/>
      <c r="H3" s="88"/>
    </row>
    <row r="4" spans="1:8" ht="12.75">
      <c r="A4" s="89" t="s">
        <v>34</v>
      </c>
      <c r="B4" s="89"/>
      <c r="C4" s="89"/>
      <c r="D4" s="89"/>
      <c r="E4" s="89"/>
      <c r="F4" s="89"/>
      <c r="G4" s="89"/>
      <c r="H4" s="89"/>
    </row>
    <row r="5" spans="1:9" ht="12.75">
      <c r="A5" s="90" t="s">
        <v>79</v>
      </c>
      <c r="B5" s="90"/>
      <c r="C5" s="90"/>
      <c r="D5" s="90"/>
      <c r="E5" s="90"/>
      <c r="F5" s="90"/>
      <c r="G5" s="90"/>
      <c r="H5" s="90"/>
      <c r="I5" s="90"/>
    </row>
    <row r="6" spans="1:9" ht="12.75">
      <c r="A6" s="11"/>
      <c r="B6" s="11"/>
      <c r="C6" s="11"/>
      <c r="D6" s="11"/>
      <c r="E6" s="11"/>
      <c r="F6" s="11"/>
      <c r="G6" s="11"/>
      <c r="H6" s="11"/>
      <c r="I6" s="11"/>
    </row>
    <row r="7" spans="1:9" ht="12.75">
      <c r="A7" s="11"/>
      <c r="B7" s="11"/>
      <c r="C7" s="11"/>
      <c r="D7" s="11"/>
      <c r="E7" s="11"/>
      <c r="F7" s="11"/>
      <c r="G7" s="11"/>
      <c r="H7" s="11"/>
      <c r="I7" s="11"/>
    </row>
    <row r="8" spans="1:9" ht="12.75">
      <c r="A8" s="90"/>
      <c r="B8" s="97"/>
      <c r="C8" s="97"/>
      <c r="D8" s="97"/>
      <c r="E8" s="97"/>
      <c r="F8" s="97"/>
      <c r="G8" s="97"/>
      <c r="H8" s="97"/>
      <c r="I8" s="97"/>
    </row>
    <row r="9" spans="1:9" ht="12.75">
      <c r="A9" s="29" t="s">
        <v>31</v>
      </c>
      <c r="B9" s="94" t="s">
        <v>30</v>
      </c>
      <c r="C9" s="98" t="s">
        <v>80</v>
      </c>
      <c r="D9" s="98"/>
      <c r="E9" s="98"/>
      <c r="F9" s="91" t="s">
        <v>81</v>
      </c>
      <c r="G9" s="12"/>
      <c r="H9" s="12"/>
      <c r="I9" s="91" t="s">
        <v>82</v>
      </c>
    </row>
    <row r="10" spans="1:9" ht="12.75">
      <c r="A10" s="27" t="s">
        <v>32</v>
      </c>
      <c r="B10" s="95"/>
      <c r="C10" s="91" t="s">
        <v>42</v>
      </c>
      <c r="D10" s="91" t="s">
        <v>28</v>
      </c>
      <c r="E10" s="91" t="s">
        <v>29</v>
      </c>
      <c r="F10" s="92"/>
      <c r="G10" s="12"/>
      <c r="H10" s="12"/>
      <c r="I10" s="92"/>
    </row>
    <row r="11" spans="1:9" ht="12.75">
      <c r="A11" s="27" t="s">
        <v>33</v>
      </c>
      <c r="B11" s="95"/>
      <c r="C11" s="92"/>
      <c r="D11" s="92"/>
      <c r="E11" s="92"/>
      <c r="F11" s="92"/>
      <c r="G11" s="12"/>
      <c r="H11" s="12"/>
      <c r="I11" s="92"/>
    </row>
    <row r="12" spans="1:9" ht="16.5" customHeight="1">
      <c r="A12" s="27"/>
      <c r="B12" s="95"/>
      <c r="C12" s="92"/>
      <c r="D12" s="92"/>
      <c r="E12" s="92"/>
      <c r="F12" s="92"/>
      <c r="G12" s="12"/>
      <c r="H12" s="12"/>
      <c r="I12" s="92"/>
    </row>
    <row r="13" spans="1:9" ht="43.5" customHeight="1">
      <c r="A13" s="13"/>
      <c r="B13" s="96"/>
      <c r="C13" s="93"/>
      <c r="D13" s="93"/>
      <c r="E13" s="93"/>
      <c r="F13" s="93"/>
      <c r="G13" s="12"/>
      <c r="H13" s="12"/>
      <c r="I13" s="93"/>
    </row>
    <row r="14" spans="1:9" s="2" customFormat="1" ht="18" customHeight="1">
      <c r="A14" s="30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/>
      <c r="H14" s="4">
        <v>10</v>
      </c>
      <c r="I14" s="4">
        <v>7</v>
      </c>
    </row>
    <row r="15" spans="1:9" s="2" customFormat="1" ht="31.5" customHeight="1">
      <c r="A15" s="30"/>
      <c r="B15" s="37" t="s">
        <v>67</v>
      </c>
      <c r="C15" s="4"/>
      <c r="D15" s="4"/>
      <c r="E15" s="4"/>
      <c r="F15" s="4"/>
      <c r="G15" s="4"/>
      <c r="H15" s="4"/>
      <c r="I15" s="4"/>
    </row>
    <row r="16" spans="1:9" s="2" customFormat="1" ht="15" customHeight="1">
      <c r="A16" s="35" t="s">
        <v>58</v>
      </c>
      <c r="B16" s="7" t="s">
        <v>56</v>
      </c>
      <c r="C16" s="33">
        <f>SUM(C17:C40)</f>
        <v>1810695</v>
      </c>
      <c r="D16" s="33">
        <f>SUM(D17:D40)</f>
        <v>2094664</v>
      </c>
      <c r="E16" s="33">
        <f>SUM(E17:E40)</f>
        <v>1895953</v>
      </c>
      <c r="F16" s="33">
        <f>SUM(F17:F40)</f>
        <v>1957718</v>
      </c>
      <c r="G16" s="4"/>
      <c r="H16" s="4"/>
      <c r="I16" s="16">
        <f aca="true" t="shared" si="0" ref="I16:I21">F16/E16</f>
        <v>1.032577284352513</v>
      </c>
    </row>
    <row r="17" spans="1:9" s="2" customFormat="1" ht="13.5" customHeight="1">
      <c r="A17" s="5" t="s">
        <v>3</v>
      </c>
      <c r="B17" s="5" t="s">
        <v>4</v>
      </c>
      <c r="C17" s="5">
        <v>1035931</v>
      </c>
      <c r="D17" s="32">
        <v>1026529</v>
      </c>
      <c r="E17" s="32">
        <v>974361</v>
      </c>
      <c r="F17" s="5">
        <v>1099075</v>
      </c>
      <c r="G17" s="4"/>
      <c r="H17" s="4"/>
      <c r="I17" s="23">
        <f t="shared" si="0"/>
        <v>1.1279956812721363</v>
      </c>
    </row>
    <row r="18" spans="1:9" s="2" customFormat="1" ht="13.5" customHeight="1">
      <c r="A18" s="5"/>
      <c r="B18" s="5" t="s">
        <v>5</v>
      </c>
      <c r="C18" s="5">
        <v>85921</v>
      </c>
      <c r="D18" s="32">
        <v>170121</v>
      </c>
      <c r="E18" s="32">
        <v>143185</v>
      </c>
      <c r="F18" s="5">
        <v>44400</v>
      </c>
      <c r="G18" s="4"/>
      <c r="H18" s="4"/>
      <c r="I18" s="23">
        <f t="shared" si="0"/>
        <v>0.31008834724307716</v>
      </c>
    </row>
    <row r="19" spans="1:9" s="2" customFormat="1" ht="13.5" customHeight="1">
      <c r="A19" s="5"/>
      <c r="B19" s="5" t="s">
        <v>46</v>
      </c>
      <c r="C19" s="5">
        <v>145945</v>
      </c>
      <c r="D19" s="32">
        <v>166929</v>
      </c>
      <c r="E19" s="32">
        <v>150834</v>
      </c>
      <c r="F19" s="5">
        <v>150003</v>
      </c>
      <c r="G19" s="4"/>
      <c r="H19" s="4"/>
      <c r="I19" s="23">
        <f t="shared" si="0"/>
        <v>0.9944906320856041</v>
      </c>
    </row>
    <row r="20" spans="1:9" s="2" customFormat="1" ht="13.5" customHeight="1">
      <c r="A20" s="5"/>
      <c r="B20" s="5" t="s">
        <v>47</v>
      </c>
      <c r="C20" s="5">
        <v>57626</v>
      </c>
      <c r="D20" s="32">
        <v>65614</v>
      </c>
      <c r="E20" s="32">
        <v>60680</v>
      </c>
      <c r="F20" s="5">
        <v>59609</v>
      </c>
      <c r="G20" s="4"/>
      <c r="H20" s="4"/>
      <c r="I20" s="23">
        <f t="shared" si="0"/>
        <v>0.9823500329597891</v>
      </c>
    </row>
    <row r="21" spans="1:9" s="2" customFormat="1" ht="13.5" customHeight="1">
      <c r="A21" s="5"/>
      <c r="B21" s="5" t="s">
        <v>48</v>
      </c>
      <c r="C21" s="5">
        <v>28550</v>
      </c>
      <c r="D21" s="32">
        <v>32448</v>
      </c>
      <c r="E21" s="32">
        <v>29983</v>
      </c>
      <c r="F21" s="5">
        <v>30669</v>
      </c>
      <c r="G21" s="4"/>
      <c r="H21" s="4"/>
      <c r="I21" s="23">
        <f t="shared" si="0"/>
        <v>1.0228796317913484</v>
      </c>
    </row>
    <row r="22" spans="1:9" s="2" customFormat="1" ht="13.5" customHeight="1">
      <c r="A22" s="31"/>
      <c r="B22" s="5" t="s">
        <v>7</v>
      </c>
      <c r="C22" s="5">
        <v>57560</v>
      </c>
      <c r="D22" s="32">
        <v>78652</v>
      </c>
      <c r="E22" s="32">
        <v>64696</v>
      </c>
      <c r="F22" s="5">
        <v>62170</v>
      </c>
      <c r="G22" s="4"/>
      <c r="H22" s="4"/>
      <c r="I22" s="23">
        <f aca="true" t="shared" si="1" ref="I22:I29">F22/E22</f>
        <v>0.960955855076048</v>
      </c>
    </row>
    <row r="23" spans="1:9" s="2" customFormat="1" ht="13.5" customHeight="1">
      <c r="A23" s="31"/>
      <c r="B23" s="5" t="s">
        <v>8</v>
      </c>
      <c r="C23" s="5">
        <v>73195</v>
      </c>
      <c r="D23" s="32">
        <v>84809</v>
      </c>
      <c r="E23" s="32">
        <v>77067</v>
      </c>
      <c r="F23" s="5">
        <v>139776</v>
      </c>
      <c r="G23" s="4"/>
      <c r="H23" s="4"/>
      <c r="I23" s="23">
        <f t="shared" si="1"/>
        <v>1.8136945774455993</v>
      </c>
    </row>
    <row r="24" spans="1:9" s="2" customFormat="1" ht="13.5" customHeight="1">
      <c r="A24" s="31"/>
      <c r="B24" s="5" t="s">
        <v>9</v>
      </c>
      <c r="C24" s="5">
        <v>169475</v>
      </c>
      <c r="D24" s="32">
        <v>165220</v>
      </c>
      <c r="E24" s="32">
        <v>117428</v>
      </c>
      <c r="F24" s="5">
        <v>160722</v>
      </c>
      <c r="G24" s="4"/>
      <c r="H24" s="4"/>
      <c r="I24" s="23">
        <f t="shared" si="1"/>
        <v>1.3686854923868244</v>
      </c>
    </row>
    <row r="25" spans="1:9" s="2" customFormat="1" ht="13.5" customHeight="1">
      <c r="A25" s="31"/>
      <c r="B25" s="5" t="s">
        <v>10</v>
      </c>
      <c r="C25" s="5">
        <v>10000</v>
      </c>
      <c r="D25" s="32">
        <v>134243</v>
      </c>
      <c r="E25" s="32">
        <v>134243</v>
      </c>
      <c r="F25" s="5">
        <v>35210</v>
      </c>
      <c r="G25" s="4"/>
      <c r="H25" s="4"/>
      <c r="I25" s="23">
        <f t="shared" si="1"/>
        <v>0.2622855567888084</v>
      </c>
    </row>
    <row r="26" spans="1:9" s="2" customFormat="1" ht="13.5" customHeight="1">
      <c r="A26" s="31"/>
      <c r="B26" s="5" t="s">
        <v>75</v>
      </c>
      <c r="C26" s="5">
        <v>11680</v>
      </c>
      <c r="D26" s="32">
        <v>10848</v>
      </c>
      <c r="E26" s="32">
        <v>6046</v>
      </c>
      <c r="F26" s="5">
        <v>11320</v>
      </c>
      <c r="G26" s="4"/>
      <c r="H26" s="4"/>
      <c r="I26" s="23">
        <f t="shared" si="1"/>
        <v>1.8723122725769104</v>
      </c>
    </row>
    <row r="27" spans="1:9" s="2" customFormat="1" ht="13.5" customHeight="1">
      <c r="A27" s="31"/>
      <c r="B27" s="5" t="s">
        <v>76</v>
      </c>
      <c r="C27" s="5">
        <v>5100</v>
      </c>
      <c r="D27" s="32">
        <v>5100</v>
      </c>
      <c r="E27" s="32">
        <v>149</v>
      </c>
      <c r="F27" s="5">
        <v>5200</v>
      </c>
      <c r="G27" s="4"/>
      <c r="H27" s="4"/>
      <c r="I27" s="23">
        <f t="shared" si="1"/>
        <v>34.899328859060404</v>
      </c>
    </row>
    <row r="28" spans="1:9" s="2" customFormat="1" ht="13.5" customHeight="1">
      <c r="A28" s="31"/>
      <c r="B28" s="5" t="s">
        <v>13</v>
      </c>
      <c r="C28" s="5">
        <v>9319</v>
      </c>
      <c r="D28" s="32">
        <v>9528</v>
      </c>
      <c r="E28" s="32">
        <v>7503</v>
      </c>
      <c r="F28" s="5">
        <v>6036</v>
      </c>
      <c r="G28" s="4"/>
      <c r="H28" s="4"/>
      <c r="I28" s="23">
        <f t="shared" si="1"/>
        <v>0.8044782087165134</v>
      </c>
    </row>
    <row r="29" spans="1:9" s="2" customFormat="1" ht="13.5" customHeight="1">
      <c r="A29" s="31"/>
      <c r="B29" s="5" t="s">
        <v>83</v>
      </c>
      <c r="C29" s="5"/>
      <c r="D29" s="32">
        <v>458</v>
      </c>
      <c r="E29" s="32">
        <v>433</v>
      </c>
      <c r="F29" s="5">
        <v>25</v>
      </c>
      <c r="G29" s="4"/>
      <c r="H29" s="4"/>
      <c r="I29" s="23">
        <f t="shared" si="1"/>
        <v>0.057736720554272515</v>
      </c>
    </row>
    <row r="30" spans="1:9" s="2" customFormat="1" ht="13.5" customHeight="1">
      <c r="A30" s="31"/>
      <c r="B30" s="5" t="s">
        <v>14</v>
      </c>
      <c r="C30" s="5"/>
      <c r="D30" s="32"/>
      <c r="E30" s="32"/>
      <c r="F30" s="5">
        <v>12008</v>
      </c>
      <c r="G30" s="4"/>
      <c r="H30" s="4"/>
      <c r="I30" s="23"/>
    </row>
    <row r="31" spans="1:9" s="2" customFormat="1" ht="25.5" customHeight="1">
      <c r="A31" s="31"/>
      <c r="B31" s="6" t="s">
        <v>54</v>
      </c>
      <c r="C31" s="5">
        <v>3000</v>
      </c>
      <c r="D31" s="32">
        <v>1422</v>
      </c>
      <c r="E31" s="32">
        <v>-5155</v>
      </c>
      <c r="F31" s="5">
        <v>12000</v>
      </c>
      <c r="G31" s="4"/>
      <c r="H31" s="4"/>
      <c r="I31" s="23">
        <f aca="true" t="shared" si="2" ref="I31:I36">F31/E31</f>
        <v>-2.3278370514064015</v>
      </c>
    </row>
    <row r="32" spans="1:9" s="2" customFormat="1" ht="22.5" customHeight="1">
      <c r="A32" s="30"/>
      <c r="B32" s="6" t="s">
        <v>36</v>
      </c>
      <c r="C32" s="5">
        <v>6000</v>
      </c>
      <c r="D32" s="32">
        <v>5417</v>
      </c>
      <c r="E32" s="32">
        <v>1177</v>
      </c>
      <c r="F32" s="5">
        <v>6000</v>
      </c>
      <c r="G32" s="4"/>
      <c r="H32" s="4"/>
      <c r="I32" s="23">
        <f t="shared" si="2"/>
        <v>5.097706032285472</v>
      </c>
    </row>
    <row r="33" spans="1:9" s="2" customFormat="1" ht="22.5" customHeight="1">
      <c r="A33" s="30"/>
      <c r="B33" s="6" t="s">
        <v>71</v>
      </c>
      <c r="C33" s="5">
        <v>39190</v>
      </c>
      <c r="D33" s="32">
        <v>39205</v>
      </c>
      <c r="E33" s="32">
        <v>38093</v>
      </c>
      <c r="F33" s="5">
        <v>38747</v>
      </c>
      <c r="G33" s="4"/>
      <c r="H33" s="4"/>
      <c r="I33" s="23">
        <f t="shared" si="2"/>
        <v>1.0171685086498832</v>
      </c>
    </row>
    <row r="34" spans="1:9" s="2" customFormat="1" ht="12.75" customHeight="1">
      <c r="A34" s="30"/>
      <c r="B34" s="5" t="s">
        <v>37</v>
      </c>
      <c r="C34" s="5"/>
      <c r="D34" s="32"/>
      <c r="E34" s="32"/>
      <c r="F34" s="5">
        <v>20000</v>
      </c>
      <c r="G34" s="4"/>
      <c r="H34" s="4"/>
      <c r="I34" s="23"/>
    </row>
    <row r="35" spans="1:9" s="2" customFormat="1" ht="12" customHeight="1">
      <c r="A35" s="30"/>
      <c r="B35" s="5" t="s">
        <v>77</v>
      </c>
      <c r="C35" s="5">
        <v>10000</v>
      </c>
      <c r="D35" s="32">
        <v>9000</v>
      </c>
      <c r="E35" s="32">
        <v>8150</v>
      </c>
      <c r="F35" s="5">
        <v>10000</v>
      </c>
      <c r="G35" s="4"/>
      <c r="H35" s="4"/>
      <c r="I35" s="23">
        <f t="shared" si="2"/>
        <v>1.2269938650306749</v>
      </c>
    </row>
    <row r="36" spans="1:9" s="2" customFormat="1" ht="21.75" customHeight="1">
      <c r="A36" s="30"/>
      <c r="B36" s="6" t="s">
        <v>78</v>
      </c>
      <c r="C36" s="5">
        <v>10283</v>
      </c>
      <c r="D36" s="32">
        <v>11861</v>
      </c>
      <c r="E36" s="32">
        <v>9961</v>
      </c>
      <c r="F36" s="5">
        <v>11378</v>
      </c>
      <c r="G36" s="4"/>
      <c r="H36" s="4"/>
      <c r="I36" s="23">
        <f t="shared" si="2"/>
        <v>1.1422547936954122</v>
      </c>
    </row>
    <row r="37" spans="1:9" s="2" customFormat="1" ht="12" customHeight="1">
      <c r="A37" s="30"/>
      <c r="B37" s="6" t="s">
        <v>38</v>
      </c>
      <c r="C37" s="5">
        <v>6500</v>
      </c>
      <c r="D37" s="32">
        <v>6500</v>
      </c>
      <c r="E37" s="32">
        <v>6500</v>
      </c>
      <c r="F37" s="5"/>
      <c r="G37" s="4"/>
      <c r="H37" s="4"/>
      <c r="I37" s="23"/>
    </row>
    <row r="38" spans="1:9" s="2" customFormat="1" ht="12" customHeight="1">
      <c r="A38" s="30"/>
      <c r="B38" s="5" t="s">
        <v>22</v>
      </c>
      <c r="C38" s="5">
        <v>44580</v>
      </c>
      <c r="D38" s="32">
        <v>70040</v>
      </c>
      <c r="E38" s="32">
        <v>69899</v>
      </c>
      <c r="F38" s="5"/>
      <c r="G38" s="4"/>
      <c r="H38" s="4"/>
      <c r="I38" s="23"/>
    </row>
    <row r="39" spans="1:9" s="2" customFormat="1" ht="12" customHeight="1">
      <c r="A39" s="30"/>
      <c r="B39" s="5" t="s">
        <v>73</v>
      </c>
      <c r="C39" s="5">
        <v>840</v>
      </c>
      <c r="D39" s="32">
        <v>720</v>
      </c>
      <c r="E39" s="32">
        <v>720</v>
      </c>
      <c r="F39" s="5"/>
      <c r="G39" s="4"/>
      <c r="H39" s="4"/>
      <c r="I39" s="23"/>
    </row>
    <row r="40" spans="1:9" s="2" customFormat="1" ht="22.5">
      <c r="A40" s="7"/>
      <c r="B40" s="6" t="s">
        <v>86</v>
      </c>
      <c r="C40" s="15"/>
      <c r="D40" s="43"/>
      <c r="E40" s="18"/>
      <c r="F40" s="18">
        <v>43370</v>
      </c>
      <c r="G40" s="18"/>
      <c r="H40" s="18"/>
      <c r="I40" s="16"/>
    </row>
    <row r="41" spans="1:9" s="2" customFormat="1" ht="13.5" customHeight="1">
      <c r="A41" s="30"/>
      <c r="B41" s="6"/>
      <c r="C41" s="32"/>
      <c r="D41" s="32"/>
      <c r="E41" s="32"/>
      <c r="F41" s="34"/>
      <c r="G41" s="4"/>
      <c r="H41" s="4"/>
      <c r="I41" s="23"/>
    </row>
    <row r="42" spans="1:9" s="2" customFormat="1" ht="13.5" customHeight="1">
      <c r="A42" s="35" t="s">
        <v>57</v>
      </c>
      <c r="B42" s="8" t="s">
        <v>35</v>
      </c>
      <c r="C42" s="33">
        <f>SUM(C43:C59)</f>
        <v>383869</v>
      </c>
      <c r="D42" s="33">
        <f>SUM(D43:D59)</f>
        <v>751668</v>
      </c>
      <c r="E42" s="33">
        <f>SUM(E43:E59)</f>
        <v>409184</v>
      </c>
      <c r="F42" s="33">
        <f>SUM(F43:F59)</f>
        <v>499881</v>
      </c>
      <c r="G42" s="4"/>
      <c r="H42" s="4"/>
      <c r="I42" s="16">
        <f aca="true" t="shared" si="3" ref="I42:I51">F42/E42</f>
        <v>1.221653339329006</v>
      </c>
    </row>
    <row r="43" spans="1:9" s="2" customFormat="1" ht="13.5" customHeight="1">
      <c r="A43" s="5" t="s">
        <v>3</v>
      </c>
      <c r="B43" s="5" t="s">
        <v>4</v>
      </c>
      <c r="C43" s="5">
        <v>79393</v>
      </c>
      <c r="D43" s="32">
        <v>80235</v>
      </c>
      <c r="E43" s="32">
        <v>80235</v>
      </c>
      <c r="F43" s="5">
        <v>89146</v>
      </c>
      <c r="G43" s="4"/>
      <c r="H43" s="4"/>
      <c r="I43" s="23">
        <f t="shared" si="3"/>
        <v>1.1110612575559295</v>
      </c>
    </row>
    <row r="44" spans="1:9" s="2" customFormat="1" ht="13.5" customHeight="1">
      <c r="A44" s="30"/>
      <c r="B44" s="5" t="s">
        <v>5</v>
      </c>
      <c r="C44" s="5">
        <v>12789</v>
      </c>
      <c r="D44" s="32">
        <v>17165</v>
      </c>
      <c r="E44" s="32">
        <v>8689</v>
      </c>
      <c r="F44" s="5">
        <v>29572</v>
      </c>
      <c r="G44" s="4"/>
      <c r="H44" s="4"/>
      <c r="I44" s="23">
        <f t="shared" si="3"/>
        <v>3.4033835884451604</v>
      </c>
    </row>
    <row r="45" spans="1:9" s="2" customFormat="1" ht="13.5" customHeight="1">
      <c r="A45" s="30"/>
      <c r="B45" s="5" t="s">
        <v>46</v>
      </c>
      <c r="C45" s="5">
        <v>10580</v>
      </c>
      <c r="D45" s="32">
        <v>11201</v>
      </c>
      <c r="E45" s="32">
        <v>10279</v>
      </c>
      <c r="F45" s="5">
        <v>13529</v>
      </c>
      <c r="G45" s="4"/>
      <c r="H45" s="4"/>
      <c r="I45" s="23">
        <f t="shared" si="3"/>
        <v>1.3161786165969451</v>
      </c>
    </row>
    <row r="46" spans="1:9" s="2" customFormat="1" ht="13.5" customHeight="1">
      <c r="A46" s="30"/>
      <c r="B46" s="5" t="s">
        <v>47</v>
      </c>
      <c r="C46" s="5">
        <v>4366</v>
      </c>
      <c r="D46" s="32">
        <v>4589</v>
      </c>
      <c r="E46" s="32">
        <v>4170</v>
      </c>
      <c r="F46" s="5">
        <v>5526</v>
      </c>
      <c r="G46" s="4"/>
      <c r="H46" s="4"/>
      <c r="I46" s="23">
        <f t="shared" si="3"/>
        <v>1.325179856115108</v>
      </c>
    </row>
    <row r="47" spans="1:9" s="2" customFormat="1" ht="13.5" customHeight="1">
      <c r="A47" s="30"/>
      <c r="B47" s="5" t="s">
        <v>48</v>
      </c>
      <c r="C47" s="5">
        <v>2391</v>
      </c>
      <c r="D47" s="32">
        <v>2335</v>
      </c>
      <c r="E47" s="32">
        <v>2087</v>
      </c>
      <c r="F47" s="5">
        <v>2892</v>
      </c>
      <c r="G47" s="4"/>
      <c r="H47" s="4"/>
      <c r="I47" s="23">
        <f t="shared" si="3"/>
        <v>1.3857211308097748</v>
      </c>
    </row>
    <row r="48" spans="1:9" s="2" customFormat="1" ht="13.5" customHeight="1">
      <c r="A48" s="30"/>
      <c r="B48" s="5" t="s">
        <v>7</v>
      </c>
      <c r="C48" s="5">
        <v>18375</v>
      </c>
      <c r="D48" s="32">
        <v>158694</v>
      </c>
      <c r="E48" s="32">
        <v>15791</v>
      </c>
      <c r="F48" s="5">
        <v>138920</v>
      </c>
      <c r="G48" s="4"/>
      <c r="H48" s="4"/>
      <c r="I48" s="23">
        <f t="shared" si="3"/>
        <v>8.797416249762524</v>
      </c>
    </row>
    <row r="49" spans="1:9" s="2" customFormat="1" ht="13.5" customHeight="1">
      <c r="A49" s="30"/>
      <c r="B49" s="5" t="s">
        <v>8</v>
      </c>
      <c r="C49" s="5">
        <v>5134</v>
      </c>
      <c r="D49" s="32">
        <v>6236</v>
      </c>
      <c r="E49" s="32">
        <v>5736</v>
      </c>
      <c r="F49" s="5">
        <v>7180</v>
      </c>
      <c r="G49" s="4"/>
      <c r="H49" s="4"/>
      <c r="I49" s="23">
        <f t="shared" si="3"/>
        <v>1.2517433751743374</v>
      </c>
    </row>
    <row r="50" spans="1:9" s="2" customFormat="1" ht="13.5" customHeight="1">
      <c r="A50" s="30"/>
      <c r="B50" s="5" t="s">
        <v>9</v>
      </c>
      <c r="C50" s="5">
        <v>34699</v>
      </c>
      <c r="D50" s="32">
        <v>32213</v>
      </c>
      <c r="E50" s="32">
        <v>4213</v>
      </c>
      <c r="F50" s="5">
        <v>38045</v>
      </c>
      <c r="G50" s="4"/>
      <c r="H50" s="4"/>
      <c r="I50" s="23">
        <f t="shared" si="3"/>
        <v>9.03038215048659</v>
      </c>
    </row>
    <row r="51" spans="1:9" s="2" customFormat="1" ht="13.5" customHeight="1">
      <c r="A51" s="30"/>
      <c r="B51" s="5" t="s">
        <v>10</v>
      </c>
      <c r="C51" s="5">
        <v>10568</v>
      </c>
      <c r="D51" s="32">
        <v>11568</v>
      </c>
      <c r="E51" s="32">
        <v>10671</v>
      </c>
      <c r="F51" s="5">
        <v>14250</v>
      </c>
      <c r="G51" s="4"/>
      <c r="H51" s="4"/>
      <c r="I51" s="23">
        <f t="shared" si="3"/>
        <v>1.3353949957829632</v>
      </c>
    </row>
    <row r="52" spans="1:9" s="2" customFormat="1" ht="13.5" customHeight="1">
      <c r="A52" s="30"/>
      <c r="B52" s="5" t="s">
        <v>75</v>
      </c>
      <c r="C52" s="5">
        <v>250</v>
      </c>
      <c r="D52" s="32">
        <v>250</v>
      </c>
      <c r="E52" s="32"/>
      <c r="F52" s="5">
        <v>250</v>
      </c>
      <c r="G52" s="4"/>
      <c r="H52" s="4"/>
      <c r="I52" s="23"/>
    </row>
    <row r="53" spans="1:9" s="2" customFormat="1" ht="13.5" customHeight="1">
      <c r="A53" s="30"/>
      <c r="B53" s="5" t="s">
        <v>13</v>
      </c>
      <c r="C53" s="5">
        <v>3000</v>
      </c>
      <c r="D53" s="32">
        <v>3000</v>
      </c>
      <c r="E53" s="32">
        <v>2142</v>
      </c>
      <c r="F53" s="5">
        <v>4125</v>
      </c>
      <c r="G53" s="4"/>
      <c r="H53" s="4"/>
      <c r="I53" s="23">
        <f>F53/E53</f>
        <v>1.9257703081232493</v>
      </c>
    </row>
    <row r="54" spans="1:9" s="2" customFormat="1" ht="13.5" customHeight="1">
      <c r="A54" s="30"/>
      <c r="B54" s="5" t="s">
        <v>14</v>
      </c>
      <c r="C54" s="5"/>
      <c r="D54" s="32"/>
      <c r="E54" s="32"/>
      <c r="F54" s="5">
        <v>1337</v>
      </c>
      <c r="G54" s="4"/>
      <c r="H54" s="4"/>
      <c r="I54" s="23"/>
    </row>
    <row r="55" spans="1:9" s="2" customFormat="1" ht="22.5" customHeight="1">
      <c r="A55" s="30"/>
      <c r="B55" s="6" t="s">
        <v>71</v>
      </c>
      <c r="C55" s="5"/>
      <c r="D55" s="32">
        <v>90</v>
      </c>
      <c r="E55" s="32">
        <v>90</v>
      </c>
      <c r="F55" s="5">
        <v>90</v>
      </c>
      <c r="G55" s="4"/>
      <c r="H55" s="4"/>
      <c r="I55" s="23">
        <f>F55/E55</f>
        <v>1</v>
      </c>
    </row>
    <row r="56" spans="1:9" s="2" customFormat="1" ht="22.5" customHeight="1">
      <c r="A56" s="30"/>
      <c r="B56" s="6" t="s">
        <v>84</v>
      </c>
      <c r="C56" s="5"/>
      <c r="D56" s="32">
        <v>30204</v>
      </c>
      <c r="E56" s="32"/>
      <c r="F56" s="5">
        <v>17000</v>
      </c>
      <c r="G56" s="4"/>
      <c r="H56" s="4"/>
      <c r="I56" s="23"/>
    </row>
    <row r="57" spans="1:9" s="2" customFormat="1" ht="11.25" customHeight="1">
      <c r="A57" s="30"/>
      <c r="B57" s="6" t="s">
        <v>38</v>
      </c>
      <c r="C57" s="5">
        <v>159141</v>
      </c>
      <c r="D57" s="32">
        <v>352322</v>
      </c>
      <c r="E57" s="32">
        <v>260098</v>
      </c>
      <c r="F57" s="5">
        <v>93183</v>
      </c>
      <c r="G57" s="4"/>
      <c r="H57" s="4"/>
      <c r="I57" s="23">
        <f>F57/E57</f>
        <v>0.358261116963606</v>
      </c>
    </row>
    <row r="58" spans="1:9" s="2" customFormat="1" ht="12.75" customHeight="1">
      <c r="A58" s="30"/>
      <c r="B58" s="5" t="s">
        <v>22</v>
      </c>
      <c r="C58" s="5">
        <v>41383</v>
      </c>
      <c r="D58" s="32">
        <v>41566</v>
      </c>
      <c r="E58" s="32">
        <v>4983</v>
      </c>
      <c r="F58" s="5">
        <v>44836</v>
      </c>
      <c r="G58" s="4"/>
      <c r="H58" s="4"/>
      <c r="I58" s="23">
        <f>F58/E58</f>
        <v>8.997792494481237</v>
      </c>
    </row>
    <row r="59" spans="1:9" s="2" customFormat="1" ht="12.75" customHeight="1">
      <c r="A59" s="30"/>
      <c r="B59" s="5" t="s">
        <v>74</v>
      </c>
      <c r="C59" s="5">
        <v>1800</v>
      </c>
      <c r="D59" s="32"/>
      <c r="E59" s="32"/>
      <c r="F59" s="5"/>
      <c r="G59" s="4"/>
      <c r="H59" s="4"/>
      <c r="I59" s="23"/>
    </row>
    <row r="60" spans="1:9" s="2" customFormat="1" ht="12" customHeight="1">
      <c r="A60" s="30"/>
      <c r="B60" s="6"/>
      <c r="C60" s="32"/>
      <c r="D60" s="32"/>
      <c r="E60" s="32"/>
      <c r="F60" s="34"/>
      <c r="G60" s="4"/>
      <c r="H60" s="4"/>
      <c r="I60" s="16"/>
    </row>
    <row r="61" spans="1:9" s="2" customFormat="1" ht="12" customHeight="1">
      <c r="A61" s="35" t="s">
        <v>59</v>
      </c>
      <c r="B61" s="8" t="s">
        <v>12</v>
      </c>
      <c r="C61" s="33">
        <f>SUM(C62:C82)</f>
        <v>4505147</v>
      </c>
      <c r="D61" s="33">
        <f>SUM(D62:D82)</f>
        <v>4873482</v>
      </c>
      <c r="E61" s="33">
        <f>SUM(E62:E82)</f>
        <v>4510907</v>
      </c>
      <c r="F61" s="33">
        <f>SUM(F62:F82)</f>
        <v>4483741</v>
      </c>
      <c r="G61" s="4"/>
      <c r="H61" s="4"/>
      <c r="I61" s="16">
        <f aca="true" t="shared" si="4" ref="I61:I82">F61/E61</f>
        <v>0.9939777078090947</v>
      </c>
    </row>
    <row r="62" spans="1:9" s="2" customFormat="1" ht="12" customHeight="1">
      <c r="A62" s="30" t="s">
        <v>3</v>
      </c>
      <c r="B62" s="5" t="s">
        <v>4</v>
      </c>
      <c r="C62" s="5">
        <v>2724957</v>
      </c>
      <c r="D62" s="32">
        <v>2839210</v>
      </c>
      <c r="E62" s="32">
        <v>2720919</v>
      </c>
      <c r="F62" s="5">
        <v>2840458</v>
      </c>
      <c r="G62" s="4"/>
      <c r="H62" s="4"/>
      <c r="I62" s="23">
        <f t="shared" si="4"/>
        <v>1.0439333181178858</v>
      </c>
    </row>
    <row r="63" spans="1:9" s="2" customFormat="1" ht="12" customHeight="1">
      <c r="A63" s="30"/>
      <c r="B63" s="5" t="s">
        <v>5</v>
      </c>
      <c r="C63" s="5">
        <v>93148</v>
      </c>
      <c r="D63" s="32">
        <v>141804</v>
      </c>
      <c r="E63" s="32">
        <v>134982</v>
      </c>
      <c r="F63" s="5">
        <v>105974</v>
      </c>
      <c r="G63" s="4"/>
      <c r="H63" s="4"/>
      <c r="I63" s="23">
        <f t="shared" si="4"/>
        <v>0.7850972722288898</v>
      </c>
    </row>
    <row r="64" spans="1:9" s="2" customFormat="1" ht="12" customHeight="1">
      <c r="A64" s="30"/>
      <c r="B64" s="5" t="s">
        <v>46</v>
      </c>
      <c r="C64" s="5">
        <v>318304</v>
      </c>
      <c r="D64" s="32">
        <v>333451</v>
      </c>
      <c r="E64" s="32">
        <v>320101</v>
      </c>
      <c r="F64" s="5">
        <v>336482</v>
      </c>
      <c r="G64" s="4"/>
      <c r="H64" s="4"/>
      <c r="I64" s="23">
        <f t="shared" si="4"/>
        <v>1.0511744730569414</v>
      </c>
    </row>
    <row r="65" spans="1:9" s="2" customFormat="1" ht="12" customHeight="1">
      <c r="A65" s="30"/>
      <c r="B65" s="5" t="s">
        <v>49</v>
      </c>
      <c r="C65" s="5">
        <v>87098</v>
      </c>
      <c r="D65" s="32">
        <v>89704</v>
      </c>
      <c r="E65" s="32">
        <v>85559</v>
      </c>
      <c r="F65" s="5">
        <v>100395</v>
      </c>
      <c r="G65" s="4"/>
      <c r="H65" s="4"/>
      <c r="I65" s="23">
        <f t="shared" si="4"/>
        <v>1.1734008111361751</v>
      </c>
    </row>
    <row r="66" spans="1:9" s="2" customFormat="1" ht="12" customHeight="1">
      <c r="A66" s="30"/>
      <c r="B66" s="5" t="s">
        <v>47</v>
      </c>
      <c r="C66" s="5">
        <v>131229</v>
      </c>
      <c r="D66" s="32">
        <v>139067</v>
      </c>
      <c r="E66" s="32">
        <v>132973</v>
      </c>
      <c r="F66" s="5">
        <v>140485</v>
      </c>
      <c r="G66" s="4"/>
      <c r="H66" s="4"/>
      <c r="I66" s="23">
        <f t="shared" si="4"/>
        <v>1.056492671444579</v>
      </c>
    </row>
    <row r="67" spans="1:9" s="2" customFormat="1" ht="12" customHeight="1">
      <c r="A67" s="30"/>
      <c r="B67" s="5" t="s">
        <v>48</v>
      </c>
      <c r="C67" s="5">
        <v>69570</v>
      </c>
      <c r="D67" s="32">
        <v>72909</v>
      </c>
      <c r="E67" s="32">
        <v>65183</v>
      </c>
      <c r="F67" s="5">
        <v>80353</v>
      </c>
      <c r="G67" s="4"/>
      <c r="H67" s="4"/>
      <c r="I67" s="23">
        <f t="shared" si="4"/>
        <v>1.2327293926330485</v>
      </c>
    </row>
    <row r="68" spans="1:9" s="2" customFormat="1" ht="12" customHeight="1">
      <c r="A68" s="30"/>
      <c r="B68" s="5" t="s">
        <v>17</v>
      </c>
      <c r="C68" s="5">
        <v>134004</v>
      </c>
      <c r="D68" s="32">
        <v>118990</v>
      </c>
      <c r="E68" s="32">
        <v>78791</v>
      </c>
      <c r="F68" s="5">
        <v>133924</v>
      </c>
      <c r="G68" s="4"/>
      <c r="H68" s="4"/>
      <c r="I68" s="23">
        <f t="shared" si="4"/>
        <v>1.6997372796385375</v>
      </c>
    </row>
    <row r="69" spans="1:9" s="2" customFormat="1" ht="12" customHeight="1">
      <c r="A69" s="30"/>
      <c r="B69" s="5" t="s">
        <v>16</v>
      </c>
      <c r="C69" s="5">
        <v>500</v>
      </c>
      <c r="D69" s="32">
        <v>1124</v>
      </c>
      <c r="E69" s="32">
        <v>979</v>
      </c>
      <c r="F69" s="5">
        <v>1800</v>
      </c>
      <c r="G69" s="4"/>
      <c r="H69" s="4"/>
      <c r="I69" s="23">
        <f t="shared" si="4"/>
        <v>1.8386108273748722</v>
      </c>
    </row>
    <row r="70" spans="1:9" s="2" customFormat="1" ht="12" customHeight="1">
      <c r="A70" s="30"/>
      <c r="B70" s="5" t="s">
        <v>6</v>
      </c>
      <c r="C70" s="5">
        <v>23870</v>
      </c>
      <c r="D70" s="32">
        <v>20820</v>
      </c>
      <c r="E70" s="32">
        <v>16754</v>
      </c>
      <c r="F70" s="5">
        <v>19135</v>
      </c>
      <c r="G70" s="4"/>
      <c r="H70" s="4"/>
      <c r="I70" s="23">
        <f t="shared" si="4"/>
        <v>1.1421153157454935</v>
      </c>
    </row>
    <row r="71" spans="1:9" s="2" customFormat="1" ht="12" customHeight="1">
      <c r="A71" s="30"/>
      <c r="B71" s="5" t="s">
        <v>55</v>
      </c>
      <c r="C71" s="5">
        <v>13580</v>
      </c>
      <c r="D71" s="32">
        <v>44733</v>
      </c>
      <c r="E71" s="32">
        <v>33629</v>
      </c>
      <c r="F71" s="5">
        <v>15500</v>
      </c>
      <c r="G71" s="4"/>
      <c r="H71" s="4"/>
      <c r="I71" s="23">
        <f t="shared" si="4"/>
        <v>0.46091171310476076</v>
      </c>
    </row>
    <row r="72" spans="1:9" s="2" customFormat="1" ht="12" customHeight="1">
      <c r="A72" s="30"/>
      <c r="B72" s="5" t="s">
        <v>7</v>
      </c>
      <c r="C72" s="5">
        <v>65676</v>
      </c>
      <c r="D72" s="32">
        <v>129162</v>
      </c>
      <c r="E72" s="32">
        <v>104116</v>
      </c>
      <c r="F72" s="5">
        <v>66667</v>
      </c>
      <c r="G72" s="4"/>
      <c r="H72" s="4"/>
      <c r="I72" s="23">
        <f t="shared" si="4"/>
        <v>0.6403146490452957</v>
      </c>
    </row>
    <row r="73" spans="1:9" s="2" customFormat="1" ht="12" customHeight="1">
      <c r="A73" s="30"/>
      <c r="B73" s="5" t="s">
        <v>8</v>
      </c>
      <c r="C73" s="5">
        <v>375562</v>
      </c>
      <c r="D73" s="32">
        <v>319556</v>
      </c>
      <c r="E73" s="32">
        <v>265298</v>
      </c>
      <c r="F73" s="5">
        <v>360606</v>
      </c>
      <c r="G73" s="4"/>
      <c r="H73" s="4"/>
      <c r="I73" s="23">
        <f t="shared" si="4"/>
        <v>1.3592488446953992</v>
      </c>
    </row>
    <row r="74" spans="1:9" s="2" customFormat="1" ht="12" customHeight="1">
      <c r="A74" s="30"/>
      <c r="B74" s="5" t="s">
        <v>9</v>
      </c>
      <c r="C74" s="5">
        <v>97354</v>
      </c>
      <c r="D74" s="32">
        <v>219960</v>
      </c>
      <c r="E74" s="32">
        <v>182822</v>
      </c>
      <c r="F74" s="5">
        <v>114752</v>
      </c>
      <c r="G74" s="4"/>
      <c r="H74" s="4"/>
      <c r="I74" s="23">
        <f t="shared" si="4"/>
        <v>0.6276706304492895</v>
      </c>
    </row>
    <row r="75" spans="1:9" s="2" customFormat="1" ht="12" customHeight="1">
      <c r="A75" s="30"/>
      <c r="B75" s="5" t="s">
        <v>10</v>
      </c>
      <c r="C75" s="5">
        <v>203227</v>
      </c>
      <c r="D75" s="32">
        <v>226649</v>
      </c>
      <c r="E75" s="32">
        <v>206591</v>
      </c>
      <c r="F75" s="5">
        <v>53580</v>
      </c>
      <c r="G75" s="4"/>
      <c r="H75" s="4"/>
      <c r="I75" s="23">
        <f t="shared" si="4"/>
        <v>0.2593530211867894</v>
      </c>
    </row>
    <row r="76" spans="1:9" s="2" customFormat="1" ht="12" customHeight="1">
      <c r="A76" s="30"/>
      <c r="B76" s="5" t="s">
        <v>75</v>
      </c>
      <c r="C76" s="5">
        <v>5820</v>
      </c>
      <c r="D76" s="32">
        <v>11017</v>
      </c>
      <c r="E76" s="32">
        <v>5296</v>
      </c>
      <c r="F76" s="5">
        <v>3615</v>
      </c>
      <c r="G76" s="4"/>
      <c r="H76" s="4"/>
      <c r="I76" s="23">
        <f t="shared" si="4"/>
        <v>0.6825906344410876</v>
      </c>
    </row>
    <row r="77" spans="1:9" s="2" customFormat="1" ht="12" customHeight="1">
      <c r="A77" s="30"/>
      <c r="B77" s="5" t="s">
        <v>13</v>
      </c>
      <c r="C77" s="5">
        <v>8594</v>
      </c>
      <c r="D77" s="32">
        <v>8853</v>
      </c>
      <c r="E77" s="32">
        <v>6759</v>
      </c>
      <c r="F77" s="5">
        <v>7296</v>
      </c>
      <c r="G77" s="4"/>
      <c r="H77" s="4"/>
      <c r="I77" s="23">
        <f t="shared" si="4"/>
        <v>1.0794496227252552</v>
      </c>
    </row>
    <row r="78" spans="1:9" s="2" customFormat="1" ht="12.75" customHeight="1">
      <c r="A78" s="30"/>
      <c r="B78" s="5" t="s">
        <v>14</v>
      </c>
      <c r="C78" s="5">
        <v>13672</v>
      </c>
      <c r="D78" s="32">
        <v>1442</v>
      </c>
      <c r="E78" s="32"/>
      <c r="F78" s="5">
        <v>15210</v>
      </c>
      <c r="G78" s="4"/>
      <c r="H78" s="4"/>
      <c r="I78" s="23"/>
    </row>
    <row r="79" spans="1:9" s="2" customFormat="1" ht="25.5" customHeight="1">
      <c r="A79" s="31"/>
      <c r="B79" s="6" t="s">
        <v>71</v>
      </c>
      <c r="C79" s="5">
        <v>18688</v>
      </c>
      <c r="D79" s="32">
        <v>20818</v>
      </c>
      <c r="E79" s="32">
        <v>20020</v>
      </c>
      <c r="F79" s="5">
        <v>20628</v>
      </c>
      <c r="G79" s="4"/>
      <c r="H79" s="4"/>
      <c r="I79" s="23">
        <f t="shared" si="4"/>
        <v>1.0303696303696304</v>
      </c>
    </row>
    <row r="80" spans="1:9" s="2" customFormat="1" ht="12" customHeight="1">
      <c r="A80" s="30"/>
      <c r="B80" s="5" t="s">
        <v>37</v>
      </c>
      <c r="C80" s="5">
        <v>39393</v>
      </c>
      <c r="D80" s="32">
        <v>39958</v>
      </c>
      <c r="E80" s="32">
        <v>35880</v>
      </c>
      <c r="F80" s="5">
        <v>48061</v>
      </c>
      <c r="G80" s="4"/>
      <c r="H80" s="4"/>
      <c r="I80" s="23">
        <f t="shared" si="4"/>
        <v>1.3394927536231884</v>
      </c>
    </row>
    <row r="81" spans="1:9" s="2" customFormat="1" ht="12" customHeight="1">
      <c r="A81" s="30"/>
      <c r="B81" s="6" t="s">
        <v>38</v>
      </c>
      <c r="C81" s="5">
        <v>63954</v>
      </c>
      <c r="D81" s="32">
        <v>60924</v>
      </c>
      <c r="E81" s="32">
        <v>60924</v>
      </c>
      <c r="F81" s="5"/>
      <c r="G81" s="4"/>
      <c r="H81" s="4"/>
      <c r="I81" s="23"/>
    </row>
    <row r="82" spans="1:9" s="2" customFormat="1" ht="12" customHeight="1">
      <c r="A82" s="30"/>
      <c r="B82" s="5" t="s">
        <v>40</v>
      </c>
      <c r="C82" s="5">
        <v>16947</v>
      </c>
      <c r="D82" s="32">
        <v>33331</v>
      </c>
      <c r="E82" s="32">
        <v>33331</v>
      </c>
      <c r="F82" s="5">
        <v>18820</v>
      </c>
      <c r="G82" s="4"/>
      <c r="H82" s="4"/>
      <c r="I82" s="23">
        <f t="shared" si="4"/>
        <v>0.5646395247667336</v>
      </c>
    </row>
    <row r="83" spans="1:9" s="2" customFormat="1" ht="12.75" customHeight="1">
      <c r="A83" s="30"/>
      <c r="B83" s="6"/>
      <c r="C83" s="32"/>
      <c r="D83" s="32"/>
      <c r="E83" s="32"/>
      <c r="F83" s="34"/>
      <c r="G83" s="4"/>
      <c r="H83" s="4"/>
      <c r="I83" s="23"/>
    </row>
    <row r="84" spans="1:9" s="2" customFormat="1" ht="12.75" customHeight="1">
      <c r="A84" s="30" t="s">
        <v>60</v>
      </c>
      <c r="B84" s="8" t="s">
        <v>15</v>
      </c>
      <c r="C84" s="33">
        <f>SUM(C85:C95)</f>
        <v>219434</v>
      </c>
      <c r="D84" s="33">
        <f>SUM(D85:D95)</f>
        <v>111836</v>
      </c>
      <c r="E84" s="33">
        <f>SUM(E85:E95)</f>
        <v>88732</v>
      </c>
      <c r="F84" s="33">
        <f>SUM(F85:F95)</f>
        <v>132940</v>
      </c>
      <c r="G84" s="4"/>
      <c r="H84" s="4"/>
      <c r="I84" s="16">
        <f aca="true" t="shared" si="5" ref="I84:I89">F84/E84</f>
        <v>1.498219357165397</v>
      </c>
    </row>
    <row r="85" spans="1:9" s="2" customFormat="1" ht="12.75" customHeight="1">
      <c r="A85" s="30" t="s">
        <v>3</v>
      </c>
      <c r="B85" s="5" t="s">
        <v>4</v>
      </c>
      <c r="C85" s="5">
        <v>71774</v>
      </c>
      <c r="D85" s="32">
        <v>68471</v>
      </c>
      <c r="E85" s="32">
        <v>68471</v>
      </c>
      <c r="F85" s="5">
        <v>78468</v>
      </c>
      <c r="G85" s="4"/>
      <c r="H85" s="4"/>
      <c r="I85" s="23">
        <f t="shared" si="5"/>
        <v>1.1460034175052212</v>
      </c>
    </row>
    <row r="86" spans="1:9" s="2" customFormat="1" ht="12.75" customHeight="1">
      <c r="A86" s="30"/>
      <c r="B86" s="5" t="s">
        <v>5</v>
      </c>
      <c r="C86" s="5">
        <v>673</v>
      </c>
      <c r="D86" s="32">
        <v>660</v>
      </c>
      <c r="E86" s="32">
        <v>660</v>
      </c>
      <c r="F86" s="5"/>
      <c r="G86" s="4"/>
      <c r="H86" s="4"/>
      <c r="I86" s="23">
        <f t="shared" si="5"/>
        <v>0</v>
      </c>
    </row>
    <row r="87" spans="1:9" s="2" customFormat="1" ht="12.75" customHeight="1">
      <c r="A87" s="30"/>
      <c r="B87" s="5" t="s">
        <v>46</v>
      </c>
      <c r="C87" s="5">
        <v>7658</v>
      </c>
      <c r="D87" s="32">
        <v>7967</v>
      </c>
      <c r="E87" s="32">
        <v>7967</v>
      </c>
      <c r="F87" s="5">
        <v>8010</v>
      </c>
      <c r="G87" s="4"/>
      <c r="H87" s="4"/>
      <c r="I87" s="23">
        <f t="shared" si="5"/>
        <v>1.0053972637128155</v>
      </c>
    </row>
    <row r="88" spans="1:9" s="2" customFormat="1" ht="12.75" customHeight="1">
      <c r="A88" s="30"/>
      <c r="B88" s="5" t="s">
        <v>47</v>
      </c>
      <c r="C88" s="5">
        <v>2899</v>
      </c>
      <c r="D88" s="32">
        <v>3477</v>
      </c>
      <c r="E88" s="32">
        <v>3477</v>
      </c>
      <c r="F88" s="5">
        <v>3686</v>
      </c>
      <c r="G88" s="4"/>
      <c r="H88" s="4"/>
      <c r="I88" s="23">
        <f t="shared" si="5"/>
        <v>1.0601092896174864</v>
      </c>
    </row>
    <row r="89" spans="1:9" s="2" customFormat="1" ht="12.75" customHeight="1">
      <c r="A89" s="30"/>
      <c r="B89" s="5" t="s">
        <v>48</v>
      </c>
      <c r="C89" s="5">
        <v>1409</v>
      </c>
      <c r="D89" s="32">
        <v>2386</v>
      </c>
      <c r="E89" s="32">
        <v>2386</v>
      </c>
      <c r="F89" s="5">
        <v>2567</v>
      </c>
      <c r="G89" s="4"/>
      <c r="H89" s="4"/>
      <c r="I89" s="23">
        <f t="shared" si="5"/>
        <v>1.075859178541492</v>
      </c>
    </row>
    <row r="90" spans="1:9" s="2" customFormat="1" ht="12.75" customHeight="1">
      <c r="A90" s="30"/>
      <c r="B90" s="5" t="s">
        <v>7</v>
      </c>
      <c r="C90" s="5">
        <v>300</v>
      </c>
      <c r="D90" s="32">
        <v>500</v>
      </c>
      <c r="E90" s="32">
        <v>486</v>
      </c>
      <c r="F90" s="5">
        <v>1201</v>
      </c>
      <c r="G90" s="4"/>
      <c r="H90" s="4"/>
      <c r="I90" s="23">
        <f>F90/E90</f>
        <v>2.47119341563786</v>
      </c>
    </row>
    <row r="91" spans="1:9" s="2" customFormat="1" ht="12.75" customHeight="1">
      <c r="A91" s="30"/>
      <c r="B91" s="5" t="s">
        <v>8</v>
      </c>
      <c r="C91" s="5">
        <v>97562</v>
      </c>
      <c r="D91" s="32">
        <v>3114</v>
      </c>
      <c r="E91" s="32">
        <v>3114</v>
      </c>
      <c r="F91" s="5">
        <v>11770</v>
      </c>
      <c r="G91" s="4"/>
      <c r="H91" s="4"/>
      <c r="I91" s="23">
        <f>F91/E91</f>
        <v>3.779704560051381</v>
      </c>
    </row>
    <row r="92" spans="1:9" s="2" customFormat="1" ht="12.75" customHeight="1">
      <c r="A92" s="30"/>
      <c r="B92" s="5" t="s">
        <v>9</v>
      </c>
      <c r="C92" s="5">
        <v>12670</v>
      </c>
      <c r="D92" s="32">
        <v>2087</v>
      </c>
      <c r="E92" s="32">
        <v>2087</v>
      </c>
      <c r="F92" s="5">
        <v>26198</v>
      </c>
      <c r="G92" s="4"/>
      <c r="H92" s="4"/>
      <c r="I92" s="23">
        <f>F92/E92</f>
        <v>12.55294681360805</v>
      </c>
    </row>
    <row r="93" spans="1:9" s="2" customFormat="1" ht="12.75" customHeight="1">
      <c r="A93" s="30"/>
      <c r="B93" s="5" t="s">
        <v>10</v>
      </c>
      <c r="C93" s="5">
        <v>24189</v>
      </c>
      <c r="D93" s="32">
        <v>23090</v>
      </c>
      <c r="E93" s="32"/>
      <c r="F93" s="5"/>
      <c r="G93" s="4"/>
      <c r="H93" s="4"/>
      <c r="I93" s="23"/>
    </row>
    <row r="94" spans="1:9" s="2" customFormat="1" ht="12.75" customHeight="1">
      <c r="A94" s="30"/>
      <c r="B94" s="5" t="s">
        <v>75</v>
      </c>
      <c r="C94" s="5">
        <v>300</v>
      </c>
      <c r="D94" s="32">
        <v>84</v>
      </c>
      <c r="E94" s="32">
        <v>84</v>
      </c>
      <c r="F94" s="5">
        <v>200</v>
      </c>
      <c r="G94" s="4"/>
      <c r="H94" s="4"/>
      <c r="I94" s="23">
        <f>F94/E94</f>
        <v>2.380952380952381</v>
      </c>
    </row>
    <row r="95" spans="1:9" s="2" customFormat="1" ht="12.75" customHeight="1">
      <c r="A95" s="30"/>
      <c r="B95" s="5" t="s">
        <v>14</v>
      </c>
      <c r="C95" s="5"/>
      <c r="D95" s="32"/>
      <c r="E95" s="32"/>
      <c r="F95" s="5">
        <v>840</v>
      </c>
      <c r="G95" s="4"/>
      <c r="H95" s="4"/>
      <c r="I95" s="23"/>
    </row>
    <row r="96" spans="1:9" s="2" customFormat="1" ht="12.75" customHeight="1">
      <c r="A96" s="30"/>
      <c r="B96" s="6"/>
      <c r="C96" s="5"/>
      <c r="D96" s="32"/>
      <c r="E96" s="32"/>
      <c r="F96" s="5"/>
      <c r="G96" s="4"/>
      <c r="H96" s="4"/>
      <c r="I96" s="23"/>
    </row>
    <row r="97" spans="1:9" s="2" customFormat="1" ht="25.5" customHeight="1">
      <c r="A97" s="30" t="s">
        <v>61</v>
      </c>
      <c r="B97" s="10" t="s">
        <v>70</v>
      </c>
      <c r="C97" s="33">
        <f>SUM(C98:C116)</f>
        <v>923121</v>
      </c>
      <c r="D97" s="33">
        <f>SUM(D98:D116)</f>
        <v>1388289</v>
      </c>
      <c r="E97" s="33">
        <f>SUM(E98:E116)</f>
        <v>1286983</v>
      </c>
      <c r="F97" s="33">
        <f>SUM(F98:F116)</f>
        <v>1171165</v>
      </c>
      <c r="G97" s="4"/>
      <c r="H97" s="4"/>
      <c r="I97" s="16">
        <f aca="true" t="shared" si="6" ref="I97:I114">F97/E97</f>
        <v>0.9100081353055945</v>
      </c>
    </row>
    <row r="98" spans="1:9" s="2" customFormat="1" ht="12.75" customHeight="1">
      <c r="A98" s="30" t="s">
        <v>3</v>
      </c>
      <c r="B98" s="5" t="s">
        <v>4</v>
      </c>
      <c r="C98" s="5">
        <v>399372</v>
      </c>
      <c r="D98" s="32">
        <v>384651</v>
      </c>
      <c r="E98" s="32">
        <v>356702</v>
      </c>
      <c r="F98" s="5">
        <v>512389</v>
      </c>
      <c r="G98" s="4"/>
      <c r="H98" s="4"/>
      <c r="I98" s="23">
        <f t="shared" si="6"/>
        <v>1.4364623691484768</v>
      </c>
    </row>
    <row r="99" spans="1:9" s="2" customFormat="1" ht="12.75" customHeight="1">
      <c r="A99" s="30"/>
      <c r="B99" s="5" t="s">
        <v>5</v>
      </c>
      <c r="C99" s="5">
        <v>127162</v>
      </c>
      <c r="D99" s="32">
        <v>462498</v>
      </c>
      <c r="E99" s="32">
        <v>443194</v>
      </c>
      <c r="F99" s="5">
        <v>139209</v>
      </c>
      <c r="G99" s="4"/>
      <c r="H99" s="4"/>
      <c r="I99" s="23">
        <f t="shared" si="6"/>
        <v>0.31410398155209684</v>
      </c>
    </row>
    <row r="100" spans="1:9" s="2" customFormat="1" ht="12.75" customHeight="1">
      <c r="A100" s="30"/>
      <c r="B100" s="5" t="s">
        <v>46</v>
      </c>
      <c r="C100" s="5">
        <v>67179</v>
      </c>
      <c r="D100" s="32">
        <v>102863</v>
      </c>
      <c r="E100" s="32">
        <v>96443</v>
      </c>
      <c r="F100" s="5">
        <v>79121</v>
      </c>
      <c r="G100" s="4"/>
      <c r="H100" s="4"/>
      <c r="I100" s="23">
        <f t="shared" si="6"/>
        <v>0.8203913192248271</v>
      </c>
    </row>
    <row r="101" spans="1:9" s="2" customFormat="1" ht="12.75" customHeight="1">
      <c r="A101" s="30"/>
      <c r="B101" s="5" t="s">
        <v>47</v>
      </c>
      <c r="C101" s="5">
        <v>27085</v>
      </c>
      <c r="D101" s="32">
        <v>41871</v>
      </c>
      <c r="E101" s="32">
        <v>38999</v>
      </c>
      <c r="F101" s="5">
        <v>31679</v>
      </c>
      <c r="G101" s="4"/>
      <c r="H101" s="4"/>
      <c r="I101" s="23">
        <f t="shared" si="6"/>
        <v>0.8123028795610144</v>
      </c>
    </row>
    <row r="102" spans="1:9" s="2" customFormat="1" ht="12.75" customHeight="1">
      <c r="A102" s="30"/>
      <c r="B102" s="5" t="s">
        <v>48</v>
      </c>
      <c r="C102" s="5">
        <v>13439</v>
      </c>
      <c r="D102" s="32">
        <v>18950</v>
      </c>
      <c r="E102" s="32">
        <v>16824</v>
      </c>
      <c r="F102" s="5">
        <v>16022</v>
      </c>
      <c r="G102" s="4"/>
      <c r="H102" s="4"/>
      <c r="I102" s="23">
        <f t="shared" si="6"/>
        <v>0.9523300047551118</v>
      </c>
    </row>
    <row r="103" spans="1:9" s="2" customFormat="1" ht="12.75" customHeight="1">
      <c r="A103" s="30"/>
      <c r="B103" s="5" t="s">
        <v>17</v>
      </c>
      <c r="C103" s="5">
        <v>106873</v>
      </c>
      <c r="D103" s="32">
        <v>107003</v>
      </c>
      <c r="E103" s="32">
        <v>98323</v>
      </c>
      <c r="F103" s="5">
        <v>103500</v>
      </c>
      <c r="G103" s="4"/>
      <c r="H103" s="4"/>
      <c r="I103" s="23">
        <f t="shared" si="6"/>
        <v>1.0526529906532551</v>
      </c>
    </row>
    <row r="104" spans="1:9" s="2" customFormat="1" ht="12.75" customHeight="1">
      <c r="A104" s="30"/>
      <c r="B104" s="5" t="s">
        <v>16</v>
      </c>
      <c r="C104" s="5">
        <v>706</v>
      </c>
      <c r="D104" s="32">
        <v>776</v>
      </c>
      <c r="E104" s="32">
        <v>106</v>
      </c>
      <c r="F104" s="5">
        <v>450</v>
      </c>
      <c r="G104" s="4"/>
      <c r="H104" s="4"/>
      <c r="I104" s="23">
        <f t="shared" si="6"/>
        <v>4.245283018867925</v>
      </c>
    </row>
    <row r="105" spans="1:9" s="2" customFormat="1" ht="12.75" customHeight="1">
      <c r="A105" s="30"/>
      <c r="B105" s="5" t="s">
        <v>6</v>
      </c>
      <c r="C105" s="5">
        <v>1629</v>
      </c>
      <c r="D105" s="32">
        <v>1929</v>
      </c>
      <c r="E105" s="32">
        <v>871</v>
      </c>
      <c r="F105" s="5">
        <v>1027</v>
      </c>
      <c r="G105" s="4"/>
      <c r="H105" s="4"/>
      <c r="I105" s="23">
        <f t="shared" si="6"/>
        <v>1.1791044776119404</v>
      </c>
    </row>
    <row r="106" spans="1:9" s="2" customFormat="1" ht="12.75" customHeight="1">
      <c r="A106" s="30"/>
      <c r="B106" s="5" t="s">
        <v>7</v>
      </c>
      <c r="C106" s="5">
        <v>51571</v>
      </c>
      <c r="D106" s="32">
        <v>50736</v>
      </c>
      <c r="E106" s="32">
        <v>44969</v>
      </c>
      <c r="F106" s="5">
        <v>61449</v>
      </c>
      <c r="G106" s="4"/>
      <c r="H106" s="4"/>
      <c r="I106" s="23">
        <f t="shared" si="6"/>
        <v>1.3664746825590963</v>
      </c>
    </row>
    <row r="107" spans="1:9" s="2" customFormat="1" ht="12.75" customHeight="1">
      <c r="A107" s="30"/>
      <c r="B107" s="5" t="s">
        <v>8</v>
      </c>
      <c r="C107" s="5">
        <v>81104</v>
      </c>
      <c r="D107" s="32">
        <v>79004</v>
      </c>
      <c r="E107" s="32">
        <v>66947</v>
      </c>
      <c r="F107" s="5">
        <v>120414</v>
      </c>
      <c r="G107" s="4"/>
      <c r="H107" s="4"/>
      <c r="I107" s="23">
        <f t="shared" si="6"/>
        <v>1.7986466906657506</v>
      </c>
    </row>
    <row r="108" spans="1:9" s="2" customFormat="1" ht="12.75" customHeight="1">
      <c r="A108" s="30"/>
      <c r="B108" s="5" t="s">
        <v>9</v>
      </c>
      <c r="C108" s="5">
        <v>30948</v>
      </c>
      <c r="D108" s="32">
        <v>26053</v>
      </c>
      <c r="E108" s="32">
        <v>22222</v>
      </c>
      <c r="F108" s="5">
        <v>42114</v>
      </c>
      <c r="G108" s="4"/>
      <c r="H108" s="4"/>
      <c r="I108" s="23">
        <f t="shared" si="6"/>
        <v>1.8951489514895148</v>
      </c>
    </row>
    <row r="109" spans="1:9" s="2" customFormat="1" ht="12.75" customHeight="1">
      <c r="A109" s="30"/>
      <c r="B109" s="5" t="s">
        <v>10</v>
      </c>
      <c r="C109" s="5">
        <v>8357</v>
      </c>
      <c r="D109" s="32">
        <v>24757</v>
      </c>
      <c r="E109" s="32">
        <v>24482</v>
      </c>
      <c r="F109" s="5">
        <v>21900</v>
      </c>
      <c r="G109" s="4"/>
      <c r="H109" s="4"/>
      <c r="I109" s="23">
        <f t="shared" si="6"/>
        <v>0.8945347602320072</v>
      </c>
    </row>
    <row r="110" spans="1:9" s="2" customFormat="1" ht="12.75" customHeight="1">
      <c r="A110" s="30"/>
      <c r="B110" s="5" t="s">
        <v>75</v>
      </c>
      <c r="C110" s="5">
        <v>1070</v>
      </c>
      <c r="D110" s="5">
        <v>1570</v>
      </c>
      <c r="E110" s="32">
        <v>885</v>
      </c>
      <c r="F110" s="5">
        <v>2400</v>
      </c>
      <c r="G110" s="4"/>
      <c r="H110" s="4"/>
      <c r="I110" s="23">
        <f t="shared" si="6"/>
        <v>2.711864406779661</v>
      </c>
    </row>
    <row r="111" spans="1:9" s="2" customFormat="1" ht="12.75" customHeight="1">
      <c r="A111" s="30"/>
      <c r="B111" s="5" t="s">
        <v>13</v>
      </c>
      <c r="C111" s="5">
        <v>3565</v>
      </c>
      <c r="D111" s="32">
        <v>3765</v>
      </c>
      <c r="E111" s="32">
        <v>3383</v>
      </c>
      <c r="F111" s="5">
        <v>4030</v>
      </c>
      <c r="G111" s="4"/>
      <c r="H111" s="4"/>
      <c r="I111" s="23">
        <f t="shared" si="6"/>
        <v>1.1912503694945316</v>
      </c>
    </row>
    <row r="112" spans="1:9" s="2" customFormat="1" ht="13.5" customHeight="1">
      <c r="A112" s="30"/>
      <c r="B112" s="5" t="s">
        <v>14</v>
      </c>
      <c r="C112" s="5"/>
      <c r="D112" s="32"/>
      <c r="E112" s="32"/>
      <c r="F112" s="5">
        <v>996</v>
      </c>
      <c r="G112" s="4"/>
      <c r="H112" s="4"/>
      <c r="I112" s="23"/>
    </row>
    <row r="113" spans="1:9" s="2" customFormat="1" ht="24.75" customHeight="1">
      <c r="A113" s="30"/>
      <c r="B113" s="6" t="s">
        <v>71</v>
      </c>
      <c r="C113" s="5">
        <v>1061</v>
      </c>
      <c r="D113" s="32">
        <v>1061</v>
      </c>
      <c r="E113" s="32">
        <v>817</v>
      </c>
      <c r="F113" s="5">
        <v>1020</v>
      </c>
      <c r="G113" s="4"/>
      <c r="H113" s="4"/>
      <c r="I113" s="23">
        <f t="shared" si="6"/>
        <v>1.2484700122399022</v>
      </c>
    </row>
    <row r="114" spans="1:9" s="2" customFormat="1" ht="12.75" customHeight="1">
      <c r="A114" s="30"/>
      <c r="B114" s="5" t="s">
        <v>68</v>
      </c>
      <c r="C114" s="5"/>
      <c r="D114" s="32">
        <v>44852</v>
      </c>
      <c r="E114" s="32">
        <v>44707</v>
      </c>
      <c r="F114" s="5">
        <v>145</v>
      </c>
      <c r="G114" s="4"/>
      <c r="H114" s="4"/>
      <c r="I114" s="23">
        <f t="shared" si="6"/>
        <v>0.003243339969132351</v>
      </c>
    </row>
    <row r="115" spans="1:9" s="2" customFormat="1" ht="12.75" customHeight="1">
      <c r="A115" s="30"/>
      <c r="B115" s="5" t="s">
        <v>40</v>
      </c>
      <c r="C115" s="5">
        <v>2000</v>
      </c>
      <c r="D115" s="32">
        <v>35950</v>
      </c>
      <c r="E115" s="32">
        <v>27109</v>
      </c>
      <c r="F115" s="5">
        <v>18300</v>
      </c>
      <c r="G115" s="4"/>
      <c r="H115" s="4"/>
      <c r="I115" s="23">
        <f>F115/E115</f>
        <v>0.6750525655686304</v>
      </c>
    </row>
    <row r="116" spans="1:9" s="2" customFormat="1" ht="22.5">
      <c r="A116" s="7"/>
      <c r="B116" s="6" t="s">
        <v>86</v>
      </c>
      <c r="C116" s="15"/>
      <c r="D116" s="43"/>
      <c r="E116" s="18"/>
      <c r="F116" s="18">
        <v>15000</v>
      </c>
      <c r="G116" s="18"/>
      <c r="H116" s="18"/>
      <c r="I116" s="16"/>
    </row>
    <row r="117" spans="1:9" s="2" customFormat="1" ht="12.75" customHeight="1">
      <c r="A117" s="30"/>
      <c r="B117" s="6"/>
      <c r="C117" s="32"/>
      <c r="D117" s="32"/>
      <c r="E117" s="32"/>
      <c r="F117" s="34"/>
      <c r="G117" s="4"/>
      <c r="H117" s="4"/>
      <c r="I117" s="23"/>
    </row>
    <row r="118" spans="1:9" s="2" customFormat="1" ht="12.75" customHeight="1">
      <c r="A118" s="35" t="s">
        <v>62</v>
      </c>
      <c r="B118" s="8" t="s">
        <v>23</v>
      </c>
      <c r="C118" s="40">
        <f>SUM(C119:C136)</f>
        <v>1726755</v>
      </c>
      <c r="D118" s="40">
        <f>SUM(D119:D136)</f>
        <v>1945080</v>
      </c>
      <c r="E118" s="40">
        <f>SUM(E119:E136)</f>
        <v>1847062</v>
      </c>
      <c r="F118" s="40">
        <f>SUM(F119:F136)</f>
        <v>1656745</v>
      </c>
      <c r="G118" s="4"/>
      <c r="H118" s="4"/>
      <c r="I118" s="16">
        <f aca="true" t="shared" si="7" ref="I118:I130">F118/E118</f>
        <v>0.8969623109565353</v>
      </c>
    </row>
    <row r="119" spans="1:9" s="2" customFormat="1" ht="12.75" customHeight="1">
      <c r="A119" s="30"/>
      <c r="B119" s="5" t="s">
        <v>4</v>
      </c>
      <c r="C119" s="41">
        <v>392587</v>
      </c>
      <c r="D119" s="32">
        <v>369545</v>
      </c>
      <c r="E119" s="32">
        <v>357650</v>
      </c>
      <c r="F119" s="41">
        <v>482501</v>
      </c>
      <c r="G119" s="4"/>
      <c r="H119" s="4"/>
      <c r="I119" s="23">
        <f t="shared" si="7"/>
        <v>1.349087096323221</v>
      </c>
    </row>
    <row r="120" spans="1:9" s="2" customFormat="1" ht="12.75" customHeight="1">
      <c r="A120" s="30"/>
      <c r="B120" s="5" t="s">
        <v>5</v>
      </c>
      <c r="C120" s="41">
        <v>10508</v>
      </c>
      <c r="D120" s="32">
        <v>12460</v>
      </c>
      <c r="E120" s="32">
        <v>7975</v>
      </c>
      <c r="F120" s="41">
        <v>18878</v>
      </c>
      <c r="G120" s="4"/>
      <c r="H120" s="4"/>
      <c r="I120" s="23">
        <f t="shared" si="7"/>
        <v>2.3671473354231973</v>
      </c>
    </row>
    <row r="121" spans="1:9" s="2" customFormat="1" ht="12.75" customHeight="1">
      <c r="A121" s="30"/>
      <c r="B121" s="5" t="s">
        <v>46</v>
      </c>
      <c r="C121" s="41">
        <v>47928</v>
      </c>
      <c r="D121" s="32">
        <v>46681</v>
      </c>
      <c r="E121" s="32">
        <v>43719</v>
      </c>
      <c r="F121" s="41">
        <v>58027</v>
      </c>
      <c r="G121" s="4"/>
      <c r="H121" s="4"/>
      <c r="I121" s="23">
        <f t="shared" si="7"/>
        <v>1.327271895514536</v>
      </c>
    </row>
    <row r="122" spans="1:9" s="2" customFormat="1" ht="12.75" customHeight="1">
      <c r="A122" s="30"/>
      <c r="B122" s="5" t="s">
        <v>47</v>
      </c>
      <c r="C122" s="41">
        <v>19082</v>
      </c>
      <c r="D122" s="32">
        <v>18515</v>
      </c>
      <c r="E122" s="32">
        <v>17874</v>
      </c>
      <c r="F122" s="41">
        <v>23162</v>
      </c>
      <c r="G122" s="4"/>
      <c r="H122" s="4"/>
      <c r="I122" s="23">
        <f t="shared" si="7"/>
        <v>1.2958487188094439</v>
      </c>
    </row>
    <row r="123" spans="1:9" s="2" customFormat="1" ht="12.75" customHeight="1">
      <c r="A123" s="30"/>
      <c r="B123" s="5" t="s">
        <v>48</v>
      </c>
      <c r="C123" s="41">
        <v>9385</v>
      </c>
      <c r="D123" s="32">
        <v>8805</v>
      </c>
      <c r="E123" s="32">
        <v>8508</v>
      </c>
      <c r="F123" s="41">
        <v>11554</v>
      </c>
      <c r="G123" s="4"/>
      <c r="H123" s="4"/>
      <c r="I123" s="23">
        <f t="shared" si="7"/>
        <v>1.3580159849553362</v>
      </c>
    </row>
    <row r="124" spans="1:9" s="2" customFormat="1" ht="12.75" customHeight="1">
      <c r="A124" s="30"/>
      <c r="B124" s="5" t="s">
        <v>6</v>
      </c>
      <c r="C124" s="41">
        <v>1200</v>
      </c>
      <c r="D124" s="32">
        <v>526</v>
      </c>
      <c r="E124" s="32">
        <v>503</v>
      </c>
      <c r="F124" s="41">
        <v>5250</v>
      </c>
      <c r="G124" s="4"/>
      <c r="H124" s="4"/>
      <c r="I124" s="23">
        <f t="shared" si="7"/>
        <v>10.43737574552684</v>
      </c>
    </row>
    <row r="125" spans="1:9" s="2" customFormat="1" ht="12.75" customHeight="1">
      <c r="A125" s="30"/>
      <c r="B125" s="5" t="s">
        <v>7</v>
      </c>
      <c r="C125" s="41">
        <v>80250</v>
      </c>
      <c r="D125" s="32">
        <v>66456</v>
      </c>
      <c r="E125" s="32">
        <v>53326</v>
      </c>
      <c r="F125" s="41">
        <v>105599</v>
      </c>
      <c r="G125" s="4"/>
      <c r="H125" s="4"/>
      <c r="I125" s="23">
        <f t="shared" si="7"/>
        <v>1.9802535348610435</v>
      </c>
    </row>
    <row r="126" spans="1:9" s="2" customFormat="1" ht="12.75" customHeight="1">
      <c r="A126" s="30"/>
      <c r="B126" s="5" t="s">
        <v>8</v>
      </c>
      <c r="C126" s="41">
        <v>193522</v>
      </c>
      <c r="D126" s="32">
        <v>225367</v>
      </c>
      <c r="E126" s="32">
        <v>202354</v>
      </c>
      <c r="F126" s="41">
        <v>373045</v>
      </c>
      <c r="G126" s="4"/>
      <c r="H126" s="4"/>
      <c r="I126" s="23">
        <f t="shared" si="7"/>
        <v>1.8435266908487107</v>
      </c>
    </row>
    <row r="127" spans="1:9" s="2" customFormat="1" ht="12.75" customHeight="1">
      <c r="A127" s="30"/>
      <c r="B127" s="5" t="s">
        <v>9</v>
      </c>
      <c r="C127" s="41">
        <v>29675</v>
      </c>
      <c r="D127" s="32">
        <v>45792</v>
      </c>
      <c r="E127" s="32">
        <v>35840</v>
      </c>
      <c r="F127" s="41">
        <v>46886</v>
      </c>
      <c r="G127" s="4"/>
      <c r="H127" s="4"/>
      <c r="I127" s="23">
        <f t="shared" si="7"/>
        <v>1.308203125</v>
      </c>
    </row>
    <row r="128" spans="1:9" s="2" customFormat="1" ht="12.75" customHeight="1">
      <c r="A128" s="30"/>
      <c r="B128" s="5" t="s">
        <v>10</v>
      </c>
      <c r="C128" s="41">
        <v>100933</v>
      </c>
      <c r="D128" s="32">
        <v>197825</v>
      </c>
      <c r="E128" s="32">
        <v>186928</v>
      </c>
      <c r="F128" s="41">
        <v>80600</v>
      </c>
      <c r="G128" s="4"/>
      <c r="H128" s="4"/>
      <c r="I128" s="23">
        <f t="shared" si="7"/>
        <v>0.4311820594025507</v>
      </c>
    </row>
    <row r="129" spans="1:9" s="2" customFormat="1" ht="12.75" customHeight="1">
      <c r="A129" s="30"/>
      <c r="B129" s="5" t="s">
        <v>75</v>
      </c>
      <c r="C129" s="41"/>
      <c r="D129" s="32">
        <v>40</v>
      </c>
      <c r="E129" s="32">
        <v>20</v>
      </c>
      <c r="F129" s="41"/>
      <c r="G129" s="4"/>
      <c r="H129" s="4"/>
      <c r="I129" s="23">
        <f t="shared" si="7"/>
        <v>0</v>
      </c>
    </row>
    <row r="130" spans="1:9" s="2" customFormat="1" ht="13.5" customHeight="1">
      <c r="A130" s="30"/>
      <c r="B130" s="5" t="s">
        <v>13</v>
      </c>
      <c r="C130" s="41">
        <v>4805</v>
      </c>
      <c r="D130" s="32">
        <v>6062</v>
      </c>
      <c r="E130" s="32">
        <v>5527</v>
      </c>
      <c r="F130" s="41">
        <v>7192</v>
      </c>
      <c r="G130" s="4"/>
      <c r="H130" s="4"/>
      <c r="I130" s="23">
        <f t="shared" si="7"/>
        <v>1.3012484168626741</v>
      </c>
    </row>
    <row r="131" spans="1:9" s="2" customFormat="1" ht="12.75" customHeight="1">
      <c r="A131" s="30"/>
      <c r="B131" s="5" t="s">
        <v>14</v>
      </c>
      <c r="C131" s="41"/>
      <c r="D131" s="32"/>
      <c r="E131" s="32"/>
      <c r="F131" s="41">
        <v>7240</v>
      </c>
      <c r="G131" s="4"/>
      <c r="H131" s="4"/>
      <c r="I131" s="23"/>
    </row>
    <row r="132" spans="1:9" s="2" customFormat="1" ht="22.5" customHeight="1">
      <c r="A132" s="30"/>
      <c r="B132" s="6" t="s">
        <v>71</v>
      </c>
      <c r="C132" s="41">
        <v>1047</v>
      </c>
      <c r="D132" s="32">
        <v>2205</v>
      </c>
      <c r="E132" s="32">
        <v>2205</v>
      </c>
      <c r="F132" s="41">
        <v>3849</v>
      </c>
      <c r="G132" s="4"/>
      <c r="H132" s="4"/>
      <c r="I132" s="23">
        <f>F132/E132</f>
        <v>1.745578231292517</v>
      </c>
    </row>
    <row r="133" spans="1:9" s="2" customFormat="1" ht="12.75" customHeight="1">
      <c r="A133" s="30"/>
      <c r="B133" s="5" t="s">
        <v>24</v>
      </c>
      <c r="C133" s="41">
        <v>767795</v>
      </c>
      <c r="D133" s="32">
        <v>769988</v>
      </c>
      <c r="E133" s="32">
        <v>769860</v>
      </c>
      <c r="F133" s="41">
        <v>14590</v>
      </c>
      <c r="G133" s="4"/>
      <c r="H133" s="4"/>
      <c r="I133" s="23">
        <f>F133/E133</f>
        <v>0.01895149767490193</v>
      </c>
    </row>
    <row r="134" spans="1:9" s="2" customFormat="1" ht="12.75" customHeight="1">
      <c r="A134" s="30"/>
      <c r="B134" s="5" t="s">
        <v>40</v>
      </c>
      <c r="C134" s="41">
        <v>57004</v>
      </c>
      <c r="D134" s="32">
        <v>161979</v>
      </c>
      <c r="E134" s="32">
        <v>152973</v>
      </c>
      <c r="F134" s="41">
        <v>407338</v>
      </c>
      <c r="G134" s="4"/>
      <c r="H134" s="4"/>
      <c r="I134" s="23">
        <f>F134/E134</f>
        <v>2.662809776888732</v>
      </c>
    </row>
    <row r="135" spans="1:9" s="2" customFormat="1" ht="12.75" customHeight="1">
      <c r="A135" s="30"/>
      <c r="B135" s="5" t="s">
        <v>73</v>
      </c>
      <c r="C135" s="41">
        <v>11034</v>
      </c>
      <c r="D135" s="32">
        <v>11034</v>
      </c>
      <c r="E135" s="32"/>
      <c r="F135" s="41">
        <v>11034</v>
      </c>
      <c r="G135" s="4"/>
      <c r="H135" s="4"/>
      <c r="I135" s="23"/>
    </row>
    <row r="136" spans="1:9" s="2" customFormat="1" ht="12.75" customHeight="1">
      <c r="A136" s="30"/>
      <c r="B136" s="5" t="s">
        <v>85</v>
      </c>
      <c r="C136" s="42"/>
      <c r="D136" s="32">
        <v>1800</v>
      </c>
      <c r="E136" s="32">
        <v>1800</v>
      </c>
      <c r="F136" s="42"/>
      <c r="G136" s="4"/>
      <c r="H136" s="4"/>
      <c r="I136" s="23"/>
    </row>
    <row r="137" spans="1:9" s="2" customFormat="1" ht="12.75" customHeight="1">
      <c r="A137" s="30"/>
      <c r="B137" s="6"/>
      <c r="C137" s="34"/>
      <c r="D137" s="32"/>
      <c r="E137" s="32"/>
      <c r="F137" s="34"/>
      <c r="G137" s="4"/>
      <c r="H137" s="4"/>
      <c r="I137" s="23"/>
    </row>
    <row r="138" spans="1:9" s="2" customFormat="1" ht="26.25" customHeight="1">
      <c r="A138" s="35" t="s">
        <v>63</v>
      </c>
      <c r="B138" s="10" t="s">
        <v>19</v>
      </c>
      <c r="C138" s="33">
        <f>SUM(C139:C153)</f>
        <v>340826</v>
      </c>
      <c r="D138" s="33">
        <f>SUM(D139:D153)</f>
        <v>1994573</v>
      </c>
      <c r="E138" s="33">
        <f>SUM(E139:E153)</f>
        <v>328885</v>
      </c>
      <c r="F138" s="33">
        <f>SUM(F139:F153)</f>
        <v>2360047</v>
      </c>
      <c r="G138" s="4"/>
      <c r="H138" s="4"/>
      <c r="I138" s="16">
        <f aca="true" t="shared" si="8" ref="I138:I143">F138/E138</f>
        <v>7.175903431290573</v>
      </c>
    </row>
    <row r="139" spans="1:9" s="2" customFormat="1" ht="12.75" customHeight="1">
      <c r="A139" s="30" t="s">
        <v>3</v>
      </c>
      <c r="B139" s="5" t="s">
        <v>4</v>
      </c>
      <c r="C139" s="5">
        <v>9250</v>
      </c>
      <c r="D139" s="32">
        <v>9417</v>
      </c>
      <c r="E139" s="32">
        <v>9417</v>
      </c>
      <c r="F139" s="5">
        <v>9940</v>
      </c>
      <c r="G139" s="4"/>
      <c r="H139" s="4"/>
      <c r="I139" s="23">
        <f t="shared" si="8"/>
        <v>1.0555378570670064</v>
      </c>
    </row>
    <row r="140" spans="1:9" s="2" customFormat="1" ht="12.75" customHeight="1">
      <c r="A140" s="30"/>
      <c r="B140" s="5" t="s">
        <v>5</v>
      </c>
      <c r="C140" s="5">
        <v>3739</v>
      </c>
      <c r="D140" s="32">
        <v>4789</v>
      </c>
      <c r="E140" s="32">
        <v>4697</v>
      </c>
      <c r="F140" s="5">
        <v>7800</v>
      </c>
      <c r="G140" s="4"/>
      <c r="H140" s="4"/>
      <c r="I140" s="23">
        <f t="shared" si="8"/>
        <v>1.6606344475196935</v>
      </c>
    </row>
    <row r="141" spans="1:9" s="2" customFormat="1" ht="12.75" customHeight="1">
      <c r="A141" s="30"/>
      <c r="B141" s="5" t="s">
        <v>46</v>
      </c>
      <c r="C141" s="5">
        <v>1334</v>
      </c>
      <c r="D141" s="32">
        <v>1414</v>
      </c>
      <c r="E141" s="32">
        <v>1414</v>
      </c>
      <c r="F141" s="5">
        <v>1432</v>
      </c>
      <c r="G141" s="4"/>
      <c r="H141" s="4"/>
      <c r="I141" s="23">
        <f t="shared" si="8"/>
        <v>1.0127298444130128</v>
      </c>
    </row>
    <row r="142" spans="1:9" s="2" customFormat="1" ht="12.75" customHeight="1">
      <c r="A142" s="30"/>
      <c r="B142" s="5" t="s">
        <v>47</v>
      </c>
      <c r="C142" s="5">
        <v>482</v>
      </c>
      <c r="D142" s="32">
        <v>505</v>
      </c>
      <c r="E142" s="32">
        <v>480</v>
      </c>
      <c r="F142" s="5">
        <v>534</v>
      </c>
      <c r="G142" s="4"/>
      <c r="H142" s="4"/>
      <c r="I142" s="23">
        <f t="shared" si="8"/>
        <v>1.1125</v>
      </c>
    </row>
    <row r="143" spans="1:9" s="2" customFormat="1" ht="12.75" customHeight="1">
      <c r="A143" s="30"/>
      <c r="B143" s="5" t="s">
        <v>48</v>
      </c>
      <c r="C143" s="5"/>
      <c r="D143" s="32">
        <v>14</v>
      </c>
      <c r="E143" s="32">
        <v>14</v>
      </c>
      <c r="F143" s="5"/>
      <c r="G143" s="4"/>
      <c r="H143" s="4"/>
      <c r="I143" s="23">
        <f t="shared" si="8"/>
        <v>0</v>
      </c>
    </row>
    <row r="144" spans="1:9" s="2" customFormat="1" ht="12.75" customHeight="1">
      <c r="A144" s="30"/>
      <c r="B144" s="5" t="s">
        <v>16</v>
      </c>
      <c r="C144" s="5">
        <v>50</v>
      </c>
      <c r="D144" s="32">
        <v>50</v>
      </c>
      <c r="E144" s="32"/>
      <c r="F144" s="5">
        <v>50</v>
      </c>
      <c r="G144" s="4"/>
      <c r="H144" s="4"/>
      <c r="I144" s="23"/>
    </row>
    <row r="145" spans="1:9" s="2" customFormat="1" ht="12.75" customHeight="1">
      <c r="A145" s="30"/>
      <c r="B145" s="5" t="s">
        <v>6</v>
      </c>
      <c r="C145" s="5"/>
      <c r="D145" s="32"/>
      <c r="E145" s="32"/>
      <c r="F145" s="5"/>
      <c r="G145" s="4"/>
      <c r="H145" s="4"/>
      <c r="I145" s="23"/>
    </row>
    <row r="146" spans="1:9" s="2" customFormat="1" ht="12.75" customHeight="1">
      <c r="A146" s="30"/>
      <c r="B146" s="5" t="s">
        <v>7</v>
      </c>
      <c r="C146" s="5">
        <v>29730</v>
      </c>
      <c r="D146" s="32">
        <v>24804</v>
      </c>
      <c r="E146" s="32">
        <v>16201</v>
      </c>
      <c r="F146" s="5">
        <v>52228</v>
      </c>
      <c r="G146" s="4"/>
      <c r="H146" s="4"/>
      <c r="I146" s="23">
        <f>F146/E146</f>
        <v>3.223751620270354</v>
      </c>
    </row>
    <row r="147" spans="1:9" s="2" customFormat="1" ht="12.75" customHeight="1">
      <c r="A147" s="30"/>
      <c r="B147" s="5" t="s">
        <v>8</v>
      </c>
      <c r="C147" s="5">
        <v>5495</v>
      </c>
      <c r="D147" s="32">
        <v>7314</v>
      </c>
      <c r="E147" s="32">
        <v>6213</v>
      </c>
      <c r="F147" s="5">
        <v>9235</v>
      </c>
      <c r="G147" s="4"/>
      <c r="H147" s="4"/>
      <c r="I147" s="23">
        <f>F147/E147</f>
        <v>1.4863994849509095</v>
      </c>
    </row>
    <row r="148" spans="1:9" s="2" customFormat="1" ht="12.75" customHeight="1">
      <c r="A148" s="30"/>
      <c r="B148" s="5" t="s">
        <v>9</v>
      </c>
      <c r="C148" s="5">
        <v>12496</v>
      </c>
      <c r="D148" s="32">
        <v>20525</v>
      </c>
      <c r="E148" s="32">
        <v>18317</v>
      </c>
      <c r="F148" s="5">
        <v>25867</v>
      </c>
      <c r="G148" s="4"/>
      <c r="H148" s="4"/>
      <c r="I148" s="23">
        <f>F148/E148</f>
        <v>1.4121854015395534</v>
      </c>
    </row>
    <row r="149" spans="1:9" s="2" customFormat="1" ht="13.5" customHeight="1">
      <c r="A149" s="30"/>
      <c r="B149" s="5" t="s">
        <v>13</v>
      </c>
      <c r="C149" s="5">
        <v>250</v>
      </c>
      <c r="D149" s="32">
        <v>342</v>
      </c>
      <c r="E149" s="32">
        <v>342</v>
      </c>
      <c r="F149" s="5">
        <v>250</v>
      </c>
      <c r="G149" s="4"/>
      <c r="H149" s="4"/>
      <c r="I149" s="23">
        <f>F149/E149</f>
        <v>0.7309941520467836</v>
      </c>
    </row>
    <row r="150" spans="1:9" s="2" customFormat="1" ht="12" customHeight="1">
      <c r="A150" s="30"/>
      <c r="B150" s="5" t="s">
        <v>14</v>
      </c>
      <c r="C150" s="5"/>
      <c r="D150" s="32"/>
      <c r="E150" s="32"/>
      <c r="F150" s="5">
        <v>150</v>
      </c>
      <c r="G150" s="4"/>
      <c r="H150" s="4"/>
      <c r="I150" s="23"/>
    </row>
    <row r="151" spans="1:9" s="2" customFormat="1" ht="22.5" customHeight="1">
      <c r="A151" s="30"/>
      <c r="B151" s="6" t="s">
        <v>71</v>
      </c>
      <c r="C151" s="5">
        <v>232</v>
      </c>
      <c r="D151" s="32">
        <v>232</v>
      </c>
      <c r="E151" s="32">
        <v>232</v>
      </c>
      <c r="F151" s="5">
        <v>1032</v>
      </c>
      <c r="G151" s="4"/>
      <c r="H151" s="4"/>
      <c r="I151" s="23">
        <f>F151/E151</f>
        <v>4.448275862068965</v>
      </c>
    </row>
    <row r="152" spans="1:9" s="2" customFormat="1" ht="25.5" customHeight="1">
      <c r="A152" s="30"/>
      <c r="B152" s="6" t="s">
        <v>39</v>
      </c>
      <c r="C152" s="5">
        <v>220728</v>
      </c>
      <c r="D152" s="32">
        <v>214228</v>
      </c>
      <c r="E152" s="32">
        <v>214218</v>
      </c>
      <c r="F152" s="5">
        <v>240350</v>
      </c>
      <c r="G152" s="4"/>
      <c r="H152" s="4"/>
      <c r="I152" s="23">
        <f>F152/E152</f>
        <v>1.1219878815038886</v>
      </c>
    </row>
    <row r="153" spans="1:9" s="2" customFormat="1" ht="12.75" customHeight="1">
      <c r="A153" s="30"/>
      <c r="B153" s="5" t="s">
        <v>40</v>
      </c>
      <c r="C153" s="5">
        <v>57040</v>
      </c>
      <c r="D153" s="32">
        <v>1710939</v>
      </c>
      <c r="E153" s="32">
        <v>57340</v>
      </c>
      <c r="F153" s="5">
        <v>2011179</v>
      </c>
      <c r="G153" s="4"/>
      <c r="H153" s="4"/>
      <c r="I153" s="23">
        <f>F153/E153</f>
        <v>35.07462504359958</v>
      </c>
    </row>
    <row r="154" spans="1:9" s="2" customFormat="1" ht="12.75" customHeight="1">
      <c r="A154" s="30"/>
      <c r="B154" s="6"/>
      <c r="C154" s="34"/>
      <c r="D154" s="32"/>
      <c r="E154" s="32"/>
      <c r="F154" s="34"/>
      <c r="G154" s="4"/>
      <c r="H154" s="4"/>
      <c r="I154" s="23"/>
    </row>
    <row r="155" spans="1:9" s="2" customFormat="1" ht="30" customHeight="1">
      <c r="A155" s="35" t="s">
        <v>64</v>
      </c>
      <c r="B155" s="10" t="s">
        <v>25</v>
      </c>
      <c r="C155" s="33">
        <f>SUM(C156:C172)</f>
        <v>520129</v>
      </c>
      <c r="D155" s="33">
        <f>SUM(D156:D172)</f>
        <v>545285</v>
      </c>
      <c r="E155" s="33">
        <f>SUM(E156:E172)</f>
        <v>434617</v>
      </c>
      <c r="F155" s="33">
        <f>SUM(F156:F172)</f>
        <v>392829</v>
      </c>
      <c r="G155" s="4"/>
      <c r="H155" s="4"/>
      <c r="I155" s="16">
        <f aca="true" t="shared" si="9" ref="I155:I167">F155/E155</f>
        <v>0.9038509768370773</v>
      </c>
    </row>
    <row r="156" spans="1:9" s="2" customFormat="1" ht="12.75" customHeight="1">
      <c r="A156" s="30" t="s">
        <v>3</v>
      </c>
      <c r="B156" s="5" t="s">
        <v>4</v>
      </c>
      <c r="C156" s="5">
        <v>77704</v>
      </c>
      <c r="D156" s="34">
        <v>75954</v>
      </c>
      <c r="E156" s="34">
        <v>73206</v>
      </c>
      <c r="F156" s="5">
        <v>81398</v>
      </c>
      <c r="G156" s="4"/>
      <c r="H156" s="4"/>
      <c r="I156" s="23">
        <f t="shared" si="9"/>
        <v>1.1119033958965112</v>
      </c>
    </row>
    <row r="157" spans="1:9" s="2" customFormat="1" ht="12.75" customHeight="1">
      <c r="A157" s="30"/>
      <c r="B157" s="5" t="s">
        <v>5</v>
      </c>
      <c r="C157" s="5">
        <v>7089</v>
      </c>
      <c r="D157" s="34">
        <v>7089</v>
      </c>
      <c r="E157" s="34">
        <v>1910</v>
      </c>
      <c r="F157" s="5"/>
      <c r="G157" s="4"/>
      <c r="H157" s="4"/>
      <c r="I157" s="23">
        <f t="shared" si="9"/>
        <v>0</v>
      </c>
    </row>
    <row r="158" spans="1:9" s="2" customFormat="1" ht="12.75" customHeight="1">
      <c r="A158" s="30"/>
      <c r="B158" s="5" t="s">
        <v>46</v>
      </c>
      <c r="C158" s="5">
        <v>9094</v>
      </c>
      <c r="D158" s="34">
        <v>9128</v>
      </c>
      <c r="E158" s="34">
        <v>8859</v>
      </c>
      <c r="F158" s="5">
        <v>9804</v>
      </c>
      <c r="G158" s="4"/>
      <c r="H158" s="4"/>
      <c r="I158" s="23">
        <f t="shared" si="9"/>
        <v>1.1066711818489672</v>
      </c>
    </row>
    <row r="159" spans="1:9" s="2" customFormat="1" ht="12.75" customHeight="1">
      <c r="A159" s="30"/>
      <c r="B159" s="5" t="s">
        <v>47</v>
      </c>
      <c r="C159" s="5">
        <v>3760</v>
      </c>
      <c r="D159" s="34">
        <v>3824</v>
      </c>
      <c r="E159" s="34">
        <v>3756</v>
      </c>
      <c r="F159" s="5">
        <v>3939</v>
      </c>
      <c r="G159" s="4"/>
      <c r="H159" s="4"/>
      <c r="I159" s="23">
        <f t="shared" si="9"/>
        <v>1.0487220447284344</v>
      </c>
    </row>
    <row r="160" spans="1:9" s="2" customFormat="1" ht="12.75" customHeight="1">
      <c r="A160" s="30"/>
      <c r="B160" s="5" t="s">
        <v>48</v>
      </c>
      <c r="C160" s="5">
        <v>2198</v>
      </c>
      <c r="D160" s="34">
        <v>2205</v>
      </c>
      <c r="E160" s="34">
        <v>1878</v>
      </c>
      <c r="F160" s="5">
        <v>2018</v>
      </c>
      <c r="G160" s="4"/>
      <c r="H160" s="4"/>
      <c r="I160" s="23">
        <f t="shared" si="9"/>
        <v>1.0745473908413206</v>
      </c>
    </row>
    <row r="161" spans="1:9" s="2" customFormat="1" ht="12.75" customHeight="1">
      <c r="A161" s="30"/>
      <c r="B161" s="47" t="s">
        <v>17</v>
      </c>
      <c r="C161" s="5">
        <v>1550</v>
      </c>
      <c r="D161" s="34">
        <v>1650</v>
      </c>
      <c r="E161" s="34"/>
      <c r="F161" s="5">
        <v>1550</v>
      </c>
      <c r="G161" s="4"/>
      <c r="H161" s="4"/>
      <c r="I161" s="23"/>
    </row>
    <row r="162" spans="1:9" s="2" customFormat="1" ht="12.75" customHeight="1">
      <c r="A162" s="30"/>
      <c r="B162" s="5" t="s">
        <v>6</v>
      </c>
      <c r="C162" s="5">
        <v>245</v>
      </c>
      <c r="D162" s="34">
        <v>245</v>
      </c>
      <c r="E162" s="34">
        <v>224</v>
      </c>
      <c r="F162" s="5">
        <v>318</v>
      </c>
      <c r="G162" s="4"/>
      <c r="H162" s="4"/>
      <c r="I162" s="23">
        <f t="shared" si="9"/>
        <v>1.4196428571428572</v>
      </c>
    </row>
    <row r="163" spans="1:9" s="2" customFormat="1" ht="12.75" customHeight="1">
      <c r="A163" s="30"/>
      <c r="B163" s="5" t="s">
        <v>7</v>
      </c>
      <c r="C163" s="5">
        <v>29650</v>
      </c>
      <c r="D163" s="34">
        <v>27846</v>
      </c>
      <c r="E163" s="34">
        <v>22793</v>
      </c>
      <c r="F163" s="5">
        <v>20040</v>
      </c>
      <c r="G163" s="4"/>
      <c r="H163" s="4"/>
      <c r="I163" s="23">
        <f t="shared" si="9"/>
        <v>0.8792173035581099</v>
      </c>
    </row>
    <row r="164" spans="1:9" s="2" customFormat="1" ht="12.75" customHeight="1">
      <c r="A164" s="30"/>
      <c r="B164" s="5" t="s">
        <v>8</v>
      </c>
      <c r="C164" s="5">
        <v>16910</v>
      </c>
      <c r="D164" s="34">
        <v>16390</v>
      </c>
      <c r="E164" s="34">
        <v>6189</v>
      </c>
      <c r="F164" s="5">
        <v>23503</v>
      </c>
      <c r="G164" s="4"/>
      <c r="H164" s="4"/>
      <c r="I164" s="23">
        <f t="shared" si="9"/>
        <v>3.7975440297301666</v>
      </c>
    </row>
    <row r="165" spans="1:9" s="2" customFormat="1" ht="12.75" customHeight="1">
      <c r="A165" s="30"/>
      <c r="B165" s="5" t="s">
        <v>9</v>
      </c>
      <c r="C165" s="5">
        <v>141430</v>
      </c>
      <c r="D165" s="34">
        <v>197289</v>
      </c>
      <c r="E165" s="34">
        <v>116673</v>
      </c>
      <c r="F165" s="5">
        <v>238071</v>
      </c>
      <c r="G165" s="4"/>
      <c r="H165" s="4"/>
      <c r="I165" s="23">
        <f t="shared" si="9"/>
        <v>2.040497801547916</v>
      </c>
    </row>
    <row r="166" spans="1:9" s="2" customFormat="1" ht="12.75" customHeight="1">
      <c r="A166" s="30"/>
      <c r="B166" s="5" t="s">
        <v>10</v>
      </c>
      <c r="C166" s="5">
        <v>24347</v>
      </c>
      <c r="D166" s="32">
        <v>49507</v>
      </c>
      <c r="E166" s="32">
        <v>49340</v>
      </c>
      <c r="F166" s="5">
        <v>300</v>
      </c>
      <c r="G166" s="4"/>
      <c r="H166" s="4"/>
      <c r="I166" s="23">
        <f t="shared" si="9"/>
        <v>0.006080259424402107</v>
      </c>
    </row>
    <row r="167" spans="1:9" s="2" customFormat="1" ht="12.75" customHeight="1">
      <c r="A167" s="30"/>
      <c r="B167" s="5" t="s">
        <v>13</v>
      </c>
      <c r="C167" s="5">
        <v>5250</v>
      </c>
      <c r="D167" s="32">
        <v>5758</v>
      </c>
      <c r="E167" s="32">
        <v>5508</v>
      </c>
      <c r="F167" s="5">
        <v>5758</v>
      </c>
      <c r="G167" s="4"/>
      <c r="H167" s="4"/>
      <c r="I167" s="23">
        <f t="shared" si="9"/>
        <v>1.0453885257806828</v>
      </c>
    </row>
    <row r="168" spans="1:9" s="2" customFormat="1" ht="11.25" customHeight="1">
      <c r="A168" s="30"/>
      <c r="B168" s="5" t="s">
        <v>14</v>
      </c>
      <c r="C168" s="5"/>
      <c r="D168" s="34"/>
      <c r="E168" s="34"/>
      <c r="F168" s="5">
        <v>1150</v>
      </c>
      <c r="G168" s="4"/>
      <c r="H168" s="4"/>
      <c r="I168" s="23"/>
    </row>
    <row r="169" spans="1:9" s="2" customFormat="1" ht="22.5" customHeight="1">
      <c r="A169" s="30"/>
      <c r="B169" s="6" t="s">
        <v>71</v>
      </c>
      <c r="C169" s="5">
        <v>200</v>
      </c>
      <c r="D169" s="34">
        <v>200</v>
      </c>
      <c r="E169" s="34">
        <v>169</v>
      </c>
      <c r="F169" s="5">
        <v>180</v>
      </c>
      <c r="G169" s="4"/>
      <c r="H169" s="4"/>
      <c r="I169" s="23">
        <f>F169/E169</f>
        <v>1.0650887573964498</v>
      </c>
    </row>
    <row r="170" spans="1:9" s="2" customFormat="1" ht="12" customHeight="1">
      <c r="A170" s="30"/>
      <c r="B170" s="5" t="s">
        <v>24</v>
      </c>
      <c r="C170" s="5">
        <v>2700</v>
      </c>
      <c r="D170" s="34"/>
      <c r="E170" s="34"/>
      <c r="F170" s="5"/>
      <c r="G170" s="4"/>
      <c r="H170" s="4"/>
      <c r="I170" s="23"/>
    </row>
    <row r="171" spans="1:9" s="2" customFormat="1" ht="14.25" customHeight="1">
      <c r="A171" s="30"/>
      <c r="B171" s="5" t="s">
        <v>40</v>
      </c>
      <c r="C171" s="5">
        <v>198002</v>
      </c>
      <c r="D171" s="34">
        <v>148200</v>
      </c>
      <c r="E171" s="34">
        <v>144112</v>
      </c>
      <c r="F171" s="5"/>
      <c r="G171" s="4"/>
      <c r="H171" s="4"/>
      <c r="I171" s="23">
        <f>F171/E171</f>
        <v>0</v>
      </c>
    </row>
    <row r="172" spans="1:9" s="2" customFormat="1" ht="14.25" customHeight="1">
      <c r="A172" s="30"/>
      <c r="B172" s="5" t="s">
        <v>73</v>
      </c>
      <c r="C172" s="5"/>
      <c r="D172" s="34"/>
      <c r="E172" s="34"/>
      <c r="F172" s="5">
        <v>4800</v>
      </c>
      <c r="G172" s="4"/>
      <c r="H172" s="4"/>
      <c r="I172" s="23"/>
    </row>
    <row r="173" spans="1:9" s="2" customFormat="1" ht="12" customHeight="1">
      <c r="A173" s="30"/>
      <c r="B173" s="5"/>
      <c r="C173" s="34"/>
      <c r="D173" s="34"/>
      <c r="E173" s="34"/>
      <c r="F173" s="34"/>
      <c r="G173" s="4"/>
      <c r="H173" s="4"/>
      <c r="I173" s="23"/>
    </row>
    <row r="174" spans="1:9" s="2" customFormat="1" ht="20.25" customHeight="1">
      <c r="A174" s="35" t="s">
        <v>65</v>
      </c>
      <c r="B174" s="10" t="s">
        <v>27</v>
      </c>
      <c r="C174" s="36">
        <f>SUM(C175:C175)</f>
        <v>415</v>
      </c>
      <c r="D174" s="36">
        <f>SUM(D175:D175)</f>
        <v>370</v>
      </c>
      <c r="E174" s="36">
        <f>SUM(E175:E175)</f>
        <v>117</v>
      </c>
      <c r="F174" s="36">
        <f>SUM(F175:F175)</f>
        <v>420</v>
      </c>
      <c r="G174" s="7"/>
      <c r="H174" s="7"/>
      <c r="I174" s="16">
        <f>F174/E174</f>
        <v>3.58974358974359</v>
      </c>
    </row>
    <row r="175" spans="1:9" s="2" customFormat="1" ht="12.75">
      <c r="A175" s="30"/>
      <c r="B175" s="46" t="s">
        <v>52</v>
      </c>
      <c r="C175" s="34">
        <v>415</v>
      </c>
      <c r="D175" s="32">
        <v>370</v>
      </c>
      <c r="E175" s="32">
        <v>117</v>
      </c>
      <c r="F175" s="34">
        <v>420</v>
      </c>
      <c r="G175" s="4"/>
      <c r="H175" s="4"/>
      <c r="I175" s="23">
        <f>F175/E175</f>
        <v>3.58974358974359</v>
      </c>
    </row>
    <row r="176" spans="1:9" s="2" customFormat="1" ht="12" customHeight="1">
      <c r="A176" s="30"/>
      <c r="B176" s="6"/>
      <c r="C176" s="34"/>
      <c r="D176" s="32"/>
      <c r="E176" s="32"/>
      <c r="F176" s="34"/>
      <c r="G176" s="4"/>
      <c r="H176" s="4"/>
      <c r="I176" s="16"/>
    </row>
    <row r="177" spans="1:9" s="2" customFormat="1" ht="23.25" customHeight="1">
      <c r="A177" s="35" t="s">
        <v>66</v>
      </c>
      <c r="B177" s="10" t="s">
        <v>41</v>
      </c>
      <c r="C177" s="33">
        <v>287938</v>
      </c>
      <c r="D177" s="36">
        <v>33857</v>
      </c>
      <c r="E177" s="32"/>
      <c r="F177" s="33">
        <v>405593</v>
      </c>
      <c r="G177" s="4"/>
      <c r="H177" s="4"/>
      <c r="I177" s="23"/>
    </row>
    <row r="178" spans="1:9" s="9" customFormat="1" ht="27" customHeight="1">
      <c r="A178" s="30"/>
      <c r="B178" s="6"/>
      <c r="C178" s="4"/>
      <c r="D178" s="4"/>
      <c r="E178" s="4"/>
      <c r="F178" s="34"/>
      <c r="G178" s="4"/>
      <c r="H178" s="4"/>
      <c r="I178" s="16"/>
    </row>
    <row r="179" spans="1:9" s="2" customFormat="1" ht="15.75">
      <c r="A179" s="25"/>
      <c r="B179" s="25" t="s">
        <v>18</v>
      </c>
      <c r="C179" s="26">
        <f>SUM(C16+C42+C61+C84+C97+C118+C138+C155+C174+C177)</f>
        <v>10718329</v>
      </c>
      <c r="D179" s="26">
        <f>SUM(D16+D42+D61+D84+D97+D118+D138+D155+D174+D177)</f>
        <v>13739104</v>
      </c>
      <c r="E179" s="26">
        <f>SUM(E16+E42+E61+E84+E97+E118+E138+E155+E174+E177)</f>
        <v>10802440</v>
      </c>
      <c r="F179" s="26">
        <f>SUM(F16+F42+F61+F84+F97+F118+F138+F155+F174+F177)</f>
        <v>13061079</v>
      </c>
      <c r="G179" s="25"/>
      <c r="H179" s="25"/>
      <c r="I179" s="16">
        <f>F179/E179</f>
        <v>1.2090860027919619</v>
      </c>
    </row>
    <row r="180" spans="1:9" s="2" customFormat="1" ht="15.75">
      <c r="A180" s="25"/>
      <c r="B180" s="25"/>
      <c r="C180" s="26"/>
      <c r="D180" s="26"/>
      <c r="E180" s="26"/>
      <c r="F180" s="26"/>
      <c r="G180" s="25"/>
      <c r="H180" s="25"/>
      <c r="I180" s="16"/>
    </row>
    <row r="181" spans="1:9" s="2" customFormat="1" ht="21.75">
      <c r="A181" s="4"/>
      <c r="B181" s="24" t="s">
        <v>43</v>
      </c>
      <c r="C181" s="4"/>
      <c r="D181" s="4"/>
      <c r="E181" s="4"/>
      <c r="F181" s="4"/>
      <c r="G181" s="4"/>
      <c r="H181" s="4"/>
      <c r="I181" s="16"/>
    </row>
    <row r="182" spans="1:9" s="2" customFormat="1" ht="12.75">
      <c r="A182" s="7">
        <v>1</v>
      </c>
      <c r="B182" s="10" t="s">
        <v>56</v>
      </c>
      <c r="C182" s="15">
        <f>SUM(C183:C191)</f>
        <v>901000</v>
      </c>
      <c r="D182" s="15">
        <f>SUM(D183:D191)</f>
        <v>1064772</v>
      </c>
      <c r="E182" s="15">
        <f>SUM(E183:E191)</f>
        <v>1064772</v>
      </c>
      <c r="F182" s="15">
        <f>SUM(F183:F191)</f>
        <v>941600</v>
      </c>
      <c r="G182" s="17">
        <f>SUM(G183:G187)</f>
        <v>0.9853063543429876</v>
      </c>
      <c r="H182" s="15"/>
      <c r="I182" s="16">
        <f aca="true" t="shared" si="10" ref="I182:I187">F182/E182</f>
        <v>0.8843207747761962</v>
      </c>
    </row>
    <row r="183" spans="1:9" s="2" customFormat="1" ht="12.75">
      <c r="A183" s="5" t="s">
        <v>3</v>
      </c>
      <c r="B183" s="5" t="s">
        <v>4</v>
      </c>
      <c r="C183" s="5">
        <v>733891</v>
      </c>
      <c r="D183" s="32">
        <v>754766</v>
      </c>
      <c r="E183" s="32">
        <v>754766</v>
      </c>
      <c r="F183" s="5">
        <v>769464</v>
      </c>
      <c r="G183" s="19">
        <f>SUM(E183/E182)</f>
        <v>0.708852223762458</v>
      </c>
      <c r="H183" s="18"/>
      <c r="I183" s="23">
        <f t="shared" si="10"/>
        <v>1.0194735851906418</v>
      </c>
    </row>
    <row r="184" spans="1:9" s="2" customFormat="1" ht="12.75">
      <c r="A184" s="5"/>
      <c r="B184" s="5" t="s">
        <v>5</v>
      </c>
      <c r="C184" s="5">
        <v>2950</v>
      </c>
      <c r="D184" s="32">
        <v>87150</v>
      </c>
      <c r="E184" s="32">
        <v>87150</v>
      </c>
      <c r="F184" s="5"/>
      <c r="G184" s="19">
        <f>SUM(E184/E182)</f>
        <v>0.08184850841306872</v>
      </c>
      <c r="H184" s="18"/>
      <c r="I184" s="23"/>
    </row>
    <row r="185" spans="1:9" s="2" customFormat="1" ht="12.75">
      <c r="A185" s="5"/>
      <c r="B185" s="5" t="s">
        <v>46</v>
      </c>
      <c r="C185" s="5">
        <v>102660</v>
      </c>
      <c r="D185" s="32">
        <v>123644</v>
      </c>
      <c r="E185" s="32">
        <v>123644</v>
      </c>
      <c r="F185" s="5">
        <v>107145</v>
      </c>
      <c r="G185" s="19">
        <f>SUM(E185/E182)</f>
        <v>0.11612251261302889</v>
      </c>
      <c r="H185" s="18"/>
      <c r="I185" s="23">
        <f t="shared" si="10"/>
        <v>0.8665604477370515</v>
      </c>
    </row>
    <row r="186" spans="1:9" s="2" customFormat="1" ht="12.75">
      <c r="A186" s="5"/>
      <c r="B186" s="5" t="s">
        <v>47</v>
      </c>
      <c r="C186" s="5">
        <v>40608</v>
      </c>
      <c r="D186" s="32">
        <v>48596</v>
      </c>
      <c r="E186" s="32">
        <v>48596</v>
      </c>
      <c r="F186" s="5">
        <v>42563</v>
      </c>
      <c r="G186" s="19">
        <f>SUM(E186/E182)</f>
        <v>0.04563981772623623</v>
      </c>
      <c r="H186" s="18"/>
      <c r="I186" s="23">
        <f t="shared" si="10"/>
        <v>0.8758539797514199</v>
      </c>
    </row>
    <row r="187" spans="1:9" s="2" customFormat="1" ht="12.75">
      <c r="A187" s="5"/>
      <c r="B187" s="5" t="s">
        <v>48</v>
      </c>
      <c r="C187" s="5">
        <v>20891</v>
      </c>
      <c r="D187" s="32">
        <v>24789</v>
      </c>
      <c r="E187" s="32">
        <v>24789</v>
      </c>
      <c r="F187" s="5">
        <v>22428</v>
      </c>
      <c r="G187" s="19">
        <f>SUM(E187/E183)</f>
        <v>0.03284329182819576</v>
      </c>
      <c r="H187" s="18"/>
      <c r="I187" s="23">
        <f t="shared" si="10"/>
        <v>0.9047561418371052</v>
      </c>
    </row>
    <row r="188" spans="1:9" s="2" customFormat="1" ht="12.75">
      <c r="A188" s="5"/>
      <c r="B188" s="5" t="s">
        <v>7</v>
      </c>
      <c r="C188" s="5"/>
      <c r="D188" s="5">
        <v>22822</v>
      </c>
      <c r="E188" s="32">
        <v>22822</v>
      </c>
      <c r="F188" s="5"/>
      <c r="G188" s="19"/>
      <c r="H188" s="18"/>
      <c r="I188" s="23"/>
    </row>
    <row r="189" spans="1:9" s="2" customFormat="1" ht="12.75">
      <c r="A189" s="5"/>
      <c r="B189" s="5" t="s">
        <v>8</v>
      </c>
      <c r="C189" s="5"/>
      <c r="D189" s="5">
        <v>2088</v>
      </c>
      <c r="E189" s="32">
        <v>2088</v>
      </c>
      <c r="F189" s="5"/>
      <c r="G189" s="19"/>
      <c r="H189" s="18"/>
      <c r="I189" s="23"/>
    </row>
    <row r="190" spans="1:9" s="2" customFormat="1" ht="12.75">
      <c r="A190" s="5"/>
      <c r="B190" s="5" t="s">
        <v>9</v>
      </c>
      <c r="C190" s="5"/>
      <c r="D190" s="5">
        <v>887</v>
      </c>
      <c r="E190" s="32">
        <v>887</v>
      </c>
      <c r="F190" s="5"/>
      <c r="G190" s="19"/>
      <c r="H190" s="18"/>
      <c r="I190" s="23"/>
    </row>
    <row r="191" spans="1:9" s="2" customFormat="1" ht="12.75">
      <c r="A191" s="5"/>
      <c r="B191" s="5" t="s">
        <v>75</v>
      </c>
      <c r="C191" s="5"/>
      <c r="D191" s="5">
        <v>30</v>
      </c>
      <c r="E191" s="32">
        <v>30</v>
      </c>
      <c r="F191" s="5"/>
      <c r="G191" s="19"/>
      <c r="H191" s="18"/>
      <c r="I191" s="23"/>
    </row>
    <row r="192" spans="1:9" s="2" customFormat="1" ht="12.75">
      <c r="A192" s="5"/>
      <c r="B192" s="5"/>
      <c r="C192" s="18"/>
      <c r="D192" s="18"/>
      <c r="E192" s="18"/>
      <c r="F192" s="14"/>
      <c r="G192" s="19"/>
      <c r="H192" s="18"/>
      <c r="I192" s="16"/>
    </row>
    <row r="193" spans="1:9" s="2" customFormat="1" ht="12.75">
      <c r="A193" s="7">
        <v>2</v>
      </c>
      <c r="B193" s="8" t="s">
        <v>35</v>
      </c>
      <c r="C193" s="15">
        <f>SUM(C194:C207)</f>
        <v>210218</v>
      </c>
      <c r="D193" s="15">
        <f>SUM(D194:D207)</f>
        <v>210218</v>
      </c>
      <c r="E193" s="15">
        <f>SUM(E194:E207)</f>
        <v>138938</v>
      </c>
      <c r="F193" s="15">
        <f>SUM(F194:F207)</f>
        <v>220605</v>
      </c>
      <c r="G193" s="20">
        <f>SUM(G195:G204)</f>
        <v>0.17083159394837985</v>
      </c>
      <c r="H193" s="18"/>
      <c r="I193" s="16">
        <f aca="true" t="shared" si="11" ref="I193:I198">F193/E193</f>
        <v>1.5877945558450532</v>
      </c>
    </row>
    <row r="194" spans="1:9" s="2" customFormat="1" ht="12.75">
      <c r="A194" s="5" t="s">
        <v>3</v>
      </c>
      <c r="B194" s="5" t="s">
        <v>4</v>
      </c>
      <c r="C194" s="5">
        <v>79393</v>
      </c>
      <c r="D194" s="18">
        <v>80235</v>
      </c>
      <c r="E194" s="18">
        <v>80235</v>
      </c>
      <c r="F194" s="5">
        <v>89146</v>
      </c>
      <c r="G194" s="20"/>
      <c r="H194" s="18"/>
      <c r="I194" s="23">
        <f t="shared" si="11"/>
        <v>1.1110612575559295</v>
      </c>
    </row>
    <row r="195" spans="1:9" s="2" customFormat="1" ht="12.75">
      <c r="A195" s="5"/>
      <c r="B195" s="5" t="s">
        <v>5</v>
      </c>
      <c r="C195" s="5">
        <v>12789</v>
      </c>
      <c r="D195" s="18">
        <v>12628</v>
      </c>
      <c r="E195" s="18">
        <v>4158</v>
      </c>
      <c r="F195" s="5">
        <v>9520</v>
      </c>
      <c r="G195" s="18"/>
      <c r="H195" s="18"/>
      <c r="I195" s="23">
        <f t="shared" si="11"/>
        <v>2.2895622895622894</v>
      </c>
    </row>
    <row r="196" spans="1:9" s="2" customFormat="1" ht="12.75">
      <c r="A196" s="5"/>
      <c r="B196" s="5" t="s">
        <v>46</v>
      </c>
      <c r="C196" s="5">
        <v>10580</v>
      </c>
      <c r="D196" s="18">
        <v>10732</v>
      </c>
      <c r="E196" s="18">
        <v>9810</v>
      </c>
      <c r="F196" s="5">
        <v>11618</v>
      </c>
      <c r="G196" s="19">
        <f>SUM(E196/E193)</f>
        <v>0.07060703335300637</v>
      </c>
      <c r="H196" s="18"/>
      <c r="I196" s="23">
        <f t="shared" si="11"/>
        <v>1.184301732925586</v>
      </c>
    </row>
    <row r="197" spans="1:9" s="2" customFormat="1" ht="12.75">
      <c r="A197" s="5"/>
      <c r="B197" s="5" t="s">
        <v>47</v>
      </c>
      <c r="C197" s="5">
        <v>4366</v>
      </c>
      <c r="D197" s="18">
        <v>4395</v>
      </c>
      <c r="E197" s="18">
        <v>3976</v>
      </c>
      <c r="F197" s="5">
        <v>4737</v>
      </c>
      <c r="G197" s="19">
        <f>SUM(E197/E193)</f>
        <v>0.028617081000158345</v>
      </c>
      <c r="H197" s="18"/>
      <c r="I197" s="23">
        <f t="shared" si="11"/>
        <v>1.1913983903420524</v>
      </c>
    </row>
    <row r="198" spans="1:9" s="2" customFormat="1" ht="12.75">
      <c r="A198" s="5"/>
      <c r="B198" s="5" t="s">
        <v>48</v>
      </c>
      <c r="C198" s="5">
        <v>2391</v>
      </c>
      <c r="D198" s="18">
        <v>2222</v>
      </c>
      <c r="E198" s="18">
        <v>1974</v>
      </c>
      <c r="F198" s="5">
        <v>2432</v>
      </c>
      <c r="G198" s="19"/>
      <c r="H198" s="18"/>
      <c r="I198" s="23">
        <f t="shared" si="11"/>
        <v>1.232016210739615</v>
      </c>
    </row>
    <row r="199" spans="1:9" s="2" customFormat="1" ht="12.75">
      <c r="A199" s="5"/>
      <c r="B199" s="5" t="s">
        <v>7</v>
      </c>
      <c r="C199" s="5">
        <v>18375</v>
      </c>
      <c r="D199" s="18">
        <v>16793</v>
      </c>
      <c r="E199" s="18">
        <v>11621</v>
      </c>
      <c r="F199" s="5">
        <v>25329</v>
      </c>
      <c r="G199" s="19"/>
      <c r="H199" s="18"/>
      <c r="I199" s="23">
        <f aca="true" t="shared" si="12" ref="I199:I206">F199/E199</f>
        <v>2.17958867567335</v>
      </c>
    </row>
    <row r="200" spans="1:9" s="2" customFormat="1" ht="12.75">
      <c r="A200" s="5"/>
      <c r="B200" s="5" t="s">
        <v>8</v>
      </c>
      <c r="C200" s="5">
        <v>4634</v>
      </c>
      <c r="D200" s="18">
        <v>5736</v>
      </c>
      <c r="E200" s="18">
        <v>5736</v>
      </c>
      <c r="F200" s="5">
        <v>6680</v>
      </c>
      <c r="G200" s="19">
        <f>SUM(E200/E193)</f>
        <v>0.04128460176481596</v>
      </c>
      <c r="H200" s="18"/>
      <c r="I200" s="23">
        <f t="shared" si="12"/>
        <v>1.1645746164574617</v>
      </c>
    </row>
    <row r="201" spans="1:9" s="2" customFormat="1" ht="12.75">
      <c r="A201" s="5"/>
      <c r="B201" s="5" t="s">
        <v>9</v>
      </c>
      <c r="C201" s="5">
        <v>24699</v>
      </c>
      <c r="D201" s="18">
        <v>24213</v>
      </c>
      <c r="E201" s="18">
        <v>4213</v>
      </c>
      <c r="F201" s="5">
        <v>23045</v>
      </c>
      <c r="G201" s="19">
        <f>SUM(E201/E193)</f>
        <v>0.03032287783039917</v>
      </c>
      <c r="H201" s="18"/>
      <c r="I201" s="23">
        <f t="shared" si="12"/>
        <v>5.469973890339426</v>
      </c>
    </row>
    <row r="202" spans="1:9" s="2" customFormat="1" ht="12.75">
      <c r="A202" s="5"/>
      <c r="B202" s="5" t="s">
        <v>10</v>
      </c>
      <c r="C202" s="5">
        <v>10568</v>
      </c>
      <c r="D202" s="18">
        <v>10568</v>
      </c>
      <c r="E202" s="18">
        <v>10000</v>
      </c>
      <c r="F202" s="5"/>
      <c r="G202" s="19"/>
      <c r="H202" s="18"/>
      <c r="I202" s="23">
        <f t="shared" si="12"/>
        <v>0</v>
      </c>
    </row>
    <row r="203" spans="1:9" s="2" customFormat="1" ht="12.75">
      <c r="A203" s="5"/>
      <c r="B203" s="5" t="s">
        <v>75</v>
      </c>
      <c r="C203" s="5">
        <v>250</v>
      </c>
      <c r="D203" s="18">
        <v>250</v>
      </c>
      <c r="E203" s="18"/>
      <c r="F203" s="5">
        <v>250</v>
      </c>
      <c r="G203" s="19"/>
      <c r="H203" s="18"/>
      <c r="I203" s="23"/>
    </row>
    <row r="204" spans="1:9" s="2" customFormat="1" ht="12.75">
      <c r="A204" s="5"/>
      <c r="B204" s="5" t="s">
        <v>13</v>
      </c>
      <c r="C204" s="5">
        <v>3000</v>
      </c>
      <c r="D204" s="18">
        <v>3000</v>
      </c>
      <c r="E204" s="18">
        <v>2142</v>
      </c>
      <c r="F204" s="5">
        <v>4125</v>
      </c>
      <c r="G204" s="19"/>
      <c r="H204" s="18"/>
      <c r="I204" s="23">
        <f t="shared" si="12"/>
        <v>1.9257703081232493</v>
      </c>
    </row>
    <row r="205" spans="1:9" s="2" customFormat="1" ht="12.75">
      <c r="A205" s="5"/>
      <c r="B205" s="5" t="s">
        <v>14</v>
      </c>
      <c r="C205" s="5"/>
      <c r="D205" s="18"/>
      <c r="E205" s="18"/>
      <c r="F205" s="5">
        <v>1337</v>
      </c>
      <c r="G205" s="19" t="e">
        <f>SUM(E205/#REF!)</f>
        <v>#REF!</v>
      </c>
      <c r="H205" s="18"/>
      <c r="I205" s="16"/>
    </row>
    <row r="206" spans="1:9" s="2" customFormat="1" ht="24" customHeight="1">
      <c r="A206" s="5"/>
      <c r="B206" s="6" t="s">
        <v>71</v>
      </c>
      <c r="C206" s="5"/>
      <c r="D206" s="18">
        <v>90</v>
      </c>
      <c r="E206" s="18">
        <v>90</v>
      </c>
      <c r="F206" s="5">
        <v>90</v>
      </c>
      <c r="G206" s="19"/>
      <c r="H206" s="18"/>
      <c r="I206" s="23">
        <f t="shared" si="12"/>
        <v>1</v>
      </c>
    </row>
    <row r="207" spans="1:9" s="2" customFormat="1" ht="15.75" customHeight="1">
      <c r="A207" s="5"/>
      <c r="B207" s="5" t="s">
        <v>40</v>
      </c>
      <c r="C207" s="5">
        <v>39173</v>
      </c>
      <c r="D207" s="18">
        <v>39356</v>
      </c>
      <c r="E207" s="18">
        <v>4983</v>
      </c>
      <c r="F207" s="5">
        <v>42296</v>
      </c>
      <c r="G207" s="19"/>
      <c r="H207" s="18"/>
      <c r="I207" s="23">
        <f>F207/E207</f>
        <v>8.488059401966687</v>
      </c>
    </row>
    <row r="208" spans="1:9" s="2" customFormat="1" ht="12.75">
      <c r="A208" s="5"/>
      <c r="B208" s="6"/>
      <c r="C208" s="18"/>
      <c r="D208" s="18"/>
      <c r="E208" s="18"/>
      <c r="F208" s="14"/>
      <c r="G208" s="18"/>
      <c r="H208" s="18"/>
      <c r="I208" s="16"/>
    </row>
    <row r="209" spans="1:9" s="2" customFormat="1" ht="12.75">
      <c r="A209" s="7">
        <v>3</v>
      </c>
      <c r="B209" s="8" t="s">
        <v>12</v>
      </c>
      <c r="C209" s="15">
        <f>SUM(C210:C229)</f>
        <v>4052298</v>
      </c>
      <c r="D209" s="15">
        <f>SUM(D210:D229)</f>
        <v>4395613</v>
      </c>
      <c r="E209" s="15">
        <f>SUM(E210:E229)</f>
        <v>4068305</v>
      </c>
      <c r="F209" s="15">
        <f>SUM(F210:F229)</f>
        <v>4164277</v>
      </c>
      <c r="G209" s="21">
        <f>SUM(G210:G228)</f>
        <v>0.914480109038039</v>
      </c>
      <c r="H209" s="18"/>
      <c r="I209" s="16">
        <f aca="true" t="shared" si="13" ref="I209:I228">F209/E209</f>
        <v>1.02359016838708</v>
      </c>
    </row>
    <row r="210" spans="1:9" s="2" customFormat="1" ht="12.75">
      <c r="A210" s="5" t="s">
        <v>3</v>
      </c>
      <c r="B210" s="5" t="s">
        <v>4</v>
      </c>
      <c r="C210" s="5">
        <v>2586089</v>
      </c>
      <c r="D210" s="18">
        <v>2710496</v>
      </c>
      <c r="E210" s="18">
        <v>2593140</v>
      </c>
      <c r="F210" s="5">
        <v>2717336</v>
      </c>
      <c r="G210" s="19">
        <f>SUM(E210/E209)</f>
        <v>0.6374005882056533</v>
      </c>
      <c r="H210" s="18"/>
      <c r="I210" s="23">
        <f t="shared" si="13"/>
        <v>1.0478940589401267</v>
      </c>
    </row>
    <row r="211" spans="1:9" s="2" customFormat="1" ht="12.75">
      <c r="A211" s="5"/>
      <c r="B211" s="5" t="s">
        <v>5</v>
      </c>
      <c r="C211" s="5">
        <v>80996</v>
      </c>
      <c r="D211" s="18">
        <v>120382</v>
      </c>
      <c r="E211" s="18">
        <v>114382</v>
      </c>
      <c r="F211" s="5">
        <v>100944</v>
      </c>
      <c r="G211" s="19">
        <f>SUM(E211/E209)</f>
        <v>0.028115394494758875</v>
      </c>
      <c r="H211" s="18"/>
      <c r="I211" s="23">
        <f t="shared" si="13"/>
        <v>0.8825164798657131</v>
      </c>
    </row>
    <row r="212" spans="1:9" s="2" customFormat="1" ht="12.75">
      <c r="A212" s="5"/>
      <c r="B212" s="5" t="s">
        <v>46</v>
      </c>
      <c r="C212" s="5">
        <v>301523</v>
      </c>
      <c r="D212" s="18">
        <v>317383</v>
      </c>
      <c r="E212" s="18">
        <v>304334</v>
      </c>
      <c r="F212" s="5">
        <v>322902</v>
      </c>
      <c r="G212" s="19">
        <f>SUM(E212/E209)</f>
        <v>0.07480609246356898</v>
      </c>
      <c r="H212" s="18"/>
      <c r="I212" s="23">
        <f t="shared" si="13"/>
        <v>1.0610119145412606</v>
      </c>
    </row>
    <row r="213" spans="1:9" s="2" customFormat="1" ht="12.75">
      <c r="A213" s="5"/>
      <c r="B213" s="5" t="s">
        <v>49</v>
      </c>
      <c r="C213" s="5">
        <v>84415</v>
      </c>
      <c r="D213" s="18">
        <v>87132</v>
      </c>
      <c r="E213" s="18">
        <v>83189</v>
      </c>
      <c r="F213" s="5">
        <v>99412</v>
      </c>
      <c r="G213" s="19"/>
      <c r="H213" s="18"/>
      <c r="I213" s="23">
        <f t="shared" si="13"/>
        <v>1.195013763838969</v>
      </c>
    </row>
    <row r="214" spans="1:9" s="2" customFormat="1" ht="12.75">
      <c r="A214" s="5"/>
      <c r="B214" s="5" t="s">
        <v>47</v>
      </c>
      <c r="C214" s="5">
        <v>124517</v>
      </c>
      <c r="D214" s="18">
        <v>132221</v>
      </c>
      <c r="E214" s="18">
        <v>126591</v>
      </c>
      <c r="F214" s="5">
        <v>135373</v>
      </c>
      <c r="G214" s="19">
        <f>SUM(E214/E209)</f>
        <v>0.0311163985984335</v>
      </c>
      <c r="H214" s="18"/>
      <c r="I214" s="23">
        <f t="shared" si="13"/>
        <v>1.0693730201989082</v>
      </c>
    </row>
    <row r="215" spans="1:9" s="2" customFormat="1" ht="12.75">
      <c r="A215" s="5"/>
      <c r="B215" s="5" t="s">
        <v>48</v>
      </c>
      <c r="C215" s="5">
        <v>66405</v>
      </c>
      <c r="D215" s="18">
        <v>69712</v>
      </c>
      <c r="E215" s="18">
        <v>62217</v>
      </c>
      <c r="F215" s="5">
        <v>77487</v>
      </c>
      <c r="G215" s="19">
        <f>SUM(E215/E209)</f>
        <v>0.015293101180958654</v>
      </c>
      <c r="H215" s="18"/>
      <c r="I215" s="23">
        <f t="shared" si="13"/>
        <v>1.245431312985197</v>
      </c>
    </row>
    <row r="216" spans="1:9" s="2" customFormat="1" ht="12.75">
      <c r="A216" s="5"/>
      <c r="B216" s="5" t="s">
        <v>17</v>
      </c>
      <c r="C216" s="5">
        <v>73654</v>
      </c>
      <c r="D216" s="18">
        <v>66172</v>
      </c>
      <c r="E216" s="18">
        <v>29117</v>
      </c>
      <c r="F216" s="5">
        <v>77008</v>
      </c>
      <c r="G216" s="19"/>
      <c r="H216" s="18"/>
      <c r="I216" s="23">
        <f t="shared" si="13"/>
        <v>2.644777964762853</v>
      </c>
    </row>
    <row r="217" spans="1:9" s="2" customFormat="1" ht="12.75">
      <c r="A217" s="5"/>
      <c r="B217" s="5" t="s">
        <v>16</v>
      </c>
      <c r="C217" s="5">
        <v>500</v>
      </c>
      <c r="D217" s="18">
        <v>1124</v>
      </c>
      <c r="E217" s="18">
        <v>979</v>
      </c>
      <c r="F217" s="5">
        <v>1500</v>
      </c>
      <c r="G217" s="19"/>
      <c r="H217" s="18"/>
      <c r="I217" s="23">
        <f t="shared" si="13"/>
        <v>1.5321756894790604</v>
      </c>
    </row>
    <row r="218" spans="1:9" s="2" customFormat="1" ht="12.75">
      <c r="A218" s="5"/>
      <c r="B218" s="5" t="s">
        <v>6</v>
      </c>
      <c r="C218" s="5">
        <v>20760</v>
      </c>
      <c r="D218" s="18">
        <v>18410</v>
      </c>
      <c r="E218" s="18">
        <v>16236</v>
      </c>
      <c r="F218" s="5">
        <v>18630</v>
      </c>
      <c r="G218" s="19">
        <f>SUM(E218/E209)</f>
        <v>0.003990851226739391</v>
      </c>
      <c r="H218" s="18"/>
      <c r="I218" s="23">
        <f t="shared" si="13"/>
        <v>1.147450110864745</v>
      </c>
    </row>
    <row r="219" spans="1:9" s="2" customFormat="1" ht="12.75">
      <c r="A219" s="5"/>
      <c r="B219" s="5" t="s">
        <v>55</v>
      </c>
      <c r="C219" s="5">
        <v>12280</v>
      </c>
      <c r="D219" s="18">
        <v>43565</v>
      </c>
      <c r="E219" s="18">
        <v>32970</v>
      </c>
      <c r="F219" s="5">
        <v>13600</v>
      </c>
      <c r="G219" s="19">
        <f>SUM(E219/E209)</f>
        <v>0.008104112154816318</v>
      </c>
      <c r="H219" s="18"/>
      <c r="I219" s="23">
        <f t="shared" si="13"/>
        <v>0.4124962086745526</v>
      </c>
    </row>
    <row r="220" spans="1:9" s="2" customFormat="1" ht="12.75">
      <c r="A220" s="5"/>
      <c r="B220" s="5" t="s">
        <v>7</v>
      </c>
      <c r="C220" s="5">
        <v>42226</v>
      </c>
      <c r="D220" s="18">
        <v>96026</v>
      </c>
      <c r="E220" s="18">
        <v>80591</v>
      </c>
      <c r="F220" s="5">
        <v>39167</v>
      </c>
      <c r="G220" s="19">
        <f>SUM(E220/E209)</f>
        <v>0.019809478394564813</v>
      </c>
      <c r="H220" s="18"/>
      <c r="I220" s="23">
        <f t="shared" si="13"/>
        <v>0.4859971957166433</v>
      </c>
    </row>
    <row r="221" spans="1:9" s="2" customFormat="1" ht="12.75">
      <c r="A221" s="5"/>
      <c r="B221" s="5" t="s">
        <v>8</v>
      </c>
      <c r="C221" s="5">
        <v>277890</v>
      </c>
      <c r="D221" s="18">
        <v>219307</v>
      </c>
      <c r="E221" s="18">
        <v>177021</v>
      </c>
      <c r="F221" s="5">
        <v>298337</v>
      </c>
      <c r="G221" s="19">
        <f>SUM(E221/E209)</f>
        <v>0.043512224378457365</v>
      </c>
      <c r="H221" s="18"/>
      <c r="I221" s="23">
        <f t="shared" si="13"/>
        <v>1.68531982081222</v>
      </c>
    </row>
    <row r="222" spans="1:9" s="2" customFormat="1" ht="12.75">
      <c r="A222" s="5"/>
      <c r="B222" s="5" t="s">
        <v>9</v>
      </c>
      <c r="C222" s="5">
        <v>76902</v>
      </c>
      <c r="D222" s="18">
        <v>203653</v>
      </c>
      <c r="E222" s="18">
        <v>169082</v>
      </c>
      <c r="F222" s="5">
        <v>100803</v>
      </c>
      <c r="G222" s="19">
        <f>SUM(E222/E209)</f>
        <v>0.041560797432837505</v>
      </c>
      <c r="H222" s="18"/>
      <c r="I222" s="23">
        <f t="shared" si="13"/>
        <v>0.5961781857323666</v>
      </c>
    </row>
    <row r="223" spans="1:9" s="2" customFormat="1" ht="12.75">
      <c r="A223" s="5"/>
      <c r="B223" s="5" t="s">
        <v>10</v>
      </c>
      <c r="C223" s="5">
        <v>202227</v>
      </c>
      <c r="D223" s="18">
        <v>206347</v>
      </c>
      <c r="E223" s="18">
        <v>186289</v>
      </c>
      <c r="F223" s="5">
        <v>50680</v>
      </c>
      <c r="G223" s="19"/>
      <c r="H223" s="18"/>
      <c r="I223" s="23">
        <f t="shared" si="13"/>
        <v>0.27205041628866977</v>
      </c>
    </row>
    <row r="224" spans="1:9" s="2" customFormat="1" ht="12.75">
      <c r="A224" s="5"/>
      <c r="B224" s="5" t="s">
        <v>75</v>
      </c>
      <c r="C224" s="5">
        <v>4620</v>
      </c>
      <c r="D224" s="18">
        <v>4415</v>
      </c>
      <c r="E224" s="18">
        <v>1304</v>
      </c>
      <c r="F224" s="5">
        <v>3015</v>
      </c>
      <c r="G224" s="19">
        <f>SUM(E224/E209)</f>
        <v>0.0003205266075183645</v>
      </c>
      <c r="H224" s="18"/>
      <c r="I224" s="23">
        <f t="shared" si="13"/>
        <v>2.312116564417178</v>
      </c>
    </row>
    <row r="225" spans="1:9" s="2" customFormat="1" ht="12.75">
      <c r="A225" s="5"/>
      <c r="B225" s="5" t="s">
        <v>13</v>
      </c>
      <c r="C225" s="5">
        <v>8594</v>
      </c>
      <c r="D225" s="18">
        <v>8723</v>
      </c>
      <c r="E225" s="18">
        <v>6636</v>
      </c>
      <c r="F225" s="5">
        <v>7296</v>
      </c>
      <c r="G225" s="19">
        <f>SUM(E225/E209)</f>
        <v>0.001631146140714622</v>
      </c>
      <c r="H225" s="18"/>
      <c r="I225" s="23">
        <f t="shared" si="13"/>
        <v>1.0994575045207957</v>
      </c>
    </row>
    <row r="226" spans="1:9" s="2" customFormat="1" ht="12.75">
      <c r="A226" s="5"/>
      <c r="B226" s="5" t="s">
        <v>14</v>
      </c>
      <c r="C226" s="5">
        <v>13672</v>
      </c>
      <c r="D226" s="18">
        <v>1442</v>
      </c>
      <c r="E226" s="18"/>
      <c r="F226" s="5">
        <v>13278</v>
      </c>
      <c r="G226" s="19"/>
      <c r="H226" s="18"/>
      <c r="I226" s="23"/>
    </row>
    <row r="227" spans="1:9" s="2" customFormat="1" ht="24" customHeight="1">
      <c r="A227" s="5"/>
      <c r="B227" s="6" t="s">
        <v>71</v>
      </c>
      <c r="C227" s="5">
        <v>18688</v>
      </c>
      <c r="D227" s="18">
        <v>20818</v>
      </c>
      <c r="E227" s="18">
        <v>20020</v>
      </c>
      <c r="F227" s="5">
        <v>20628</v>
      </c>
      <c r="G227" s="19"/>
      <c r="H227" s="18"/>
      <c r="I227" s="23">
        <f t="shared" si="13"/>
        <v>1.0303696303696304</v>
      </c>
    </row>
    <row r="228" spans="1:9" s="2" customFormat="1" ht="12.75">
      <c r="A228" s="5"/>
      <c r="B228" s="5" t="s">
        <v>37</v>
      </c>
      <c r="C228" s="5">
        <v>39393</v>
      </c>
      <c r="D228" s="18">
        <v>39958</v>
      </c>
      <c r="E228" s="18">
        <v>35880</v>
      </c>
      <c r="F228" s="5">
        <v>48061</v>
      </c>
      <c r="G228" s="19">
        <f>SUM(E228/E209)</f>
        <v>0.008819397759017576</v>
      </c>
      <c r="H228" s="18"/>
      <c r="I228" s="23">
        <f t="shared" si="13"/>
        <v>1.3394927536231884</v>
      </c>
    </row>
    <row r="229" spans="1:9" s="2" customFormat="1" ht="12.75">
      <c r="A229" s="5"/>
      <c r="B229" s="5" t="s">
        <v>40</v>
      </c>
      <c r="C229" s="5">
        <v>16947</v>
      </c>
      <c r="D229" s="18">
        <v>28327</v>
      </c>
      <c r="E229" s="18">
        <v>28327</v>
      </c>
      <c r="F229" s="5">
        <v>18820</v>
      </c>
      <c r="G229" s="19"/>
      <c r="H229" s="18"/>
      <c r="I229" s="23">
        <f>F229/E229</f>
        <v>0.6643838034384156</v>
      </c>
    </row>
    <row r="230" spans="1:9" s="2" customFormat="1" ht="12.75">
      <c r="A230" s="5"/>
      <c r="B230" s="5"/>
      <c r="C230" s="14"/>
      <c r="D230" s="18"/>
      <c r="E230" s="18"/>
      <c r="F230" s="14"/>
      <c r="G230" s="18"/>
      <c r="H230" s="18"/>
      <c r="I230" s="23"/>
    </row>
    <row r="231" spans="1:9" s="2" customFormat="1" ht="12.75">
      <c r="A231" s="7">
        <v>4</v>
      </c>
      <c r="B231" s="8" t="s">
        <v>15</v>
      </c>
      <c r="C231" s="15">
        <f>SUM(C232:C242)</f>
        <v>217270</v>
      </c>
      <c r="D231" s="15">
        <f>SUM(D232:D242)</f>
        <v>107358</v>
      </c>
      <c r="E231" s="15">
        <f>SUM(E232:E242)</f>
        <v>84268</v>
      </c>
      <c r="F231" s="15">
        <f>SUM(F232:F242)</f>
        <v>125456</v>
      </c>
      <c r="G231" s="22">
        <f>SUM(G232:G242)</f>
        <v>1</v>
      </c>
      <c r="H231" s="18"/>
      <c r="I231" s="16">
        <f aca="true" t="shared" si="14" ref="I231:I236">F231/E231</f>
        <v>1.488773911805193</v>
      </c>
    </row>
    <row r="232" spans="1:9" s="2" customFormat="1" ht="12.75">
      <c r="A232" s="5" t="s">
        <v>3</v>
      </c>
      <c r="B232" s="5" t="s">
        <v>4</v>
      </c>
      <c r="C232" s="41">
        <v>71774</v>
      </c>
      <c r="D232" s="18">
        <v>68471</v>
      </c>
      <c r="E232" s="18">
        <v>68471</v>
      </c>
      <c r="F232" s="41">
        <v>78468</v>
      </c>
      <c r="G232" s="19">
        <f>SUM(E232/E231)</f>
        <v>0.8125385674277306</v>
      </c>
      <c r="H232" s="18"/>
      <c r="I232" s="23">
        <f t="shared" si="14"/>
        <v>1.1460034175052212</v>
      </c>
    </row>
    <row r="233" spans="1:9" s="2" customFormat="1" ht="12.75">
      <c r="A233" s="5"/>
      <c r="B233" s="5" t="s">
        <v>5</v>
      </c>
      <c r="C233" s="41">
        <v>673</v>
      </c>
      <c r="D233" s="18">
        <v>660</v>
      </c>
      <c r="E233" s="18">
        <v>660</v>
      </c>
      <c r="F233" s="41"/>
      <c r="G233" s="19">
        <f>SUM(E233/E231)</f>
        <v>0.007832154554516543</v>
      </c>
      <c r="H233" s="18"/>
      <c r="I233" s="23"/>
    </row>
    <row r="234" spans="1:9" s="2" customFormat="1" ht="12.75">
      <c r="A234" s="5"/>
      <c r="B234" s="5" t="s">
        <v>46</v>
      </c>
      <c r="C234" s="41">
        <v>7658</v>
      </c>
      <c r="D234" s="18">
        <v>7967</v>
      </c>
      <c r="E234" s="18">
        <v>7967</v>
      </c>
      <c r="F234" s="41">
        <v>8010</v>
      </c>
      <c r="G234" s="19">
        <f>SUM(E234/E231)</f>
        <v>0.0945435989936868</v>
      </c>
      <c r="H234" s="18"/>
      <c r="I234" s="23">
        <f t="shared" si="14"/>
        <v>1.0053972637128155</v>
      </c>
    </row>
    <row r="235" spans="1:9" s="2" customFormat="1" ht="12.75">
      <c r="A235" s="5"/>
      <c r="B235" s="5" t="s">
        <v>47</v>
      </c>
      <c r="C235" s="41">
        <v>2899</v>
      </c>
      <c r="D235" s="18">
        <v>3477</v>
      </c>
      <c r="E235" s="18">
        <v>3477</v>
      </c>
      <c r="F235" s="41">
        <v>3686</v>
      </c>
      <c r="G235" s="19">
        <f>SUM(E235/E231)</f>
        <v>0.04126121422129397</v>
      </c>
      <c r="H235" s="18"/>
      <c r="I235" s="23">
        <f t="shared" si="14"/>
        <v>1.0601092896174864</v>
      </c>
    </row>
    <row r="236" spans="1:9" s="2" customFormat="1" ht="12.75">
      <c r="A236" s="5"/>
      <c r="B236" s="5" t="s">
        <v>48</v>
      </c>
      <c r="C236" s="41">
        <v>1409</v>
      </c>
      <c r="D236" s="18">
        <v>2386</v>
      </c>
      <c r="E236" s="18">
        <v>2386</v>
      </c>
      <c r="F236" s="41">
        <v>2567</v>
      </c>
      <c r="G236" s="19">
        <f>SUM(E236/E231)</f>
        <v>0.02831442540466132</v>
      </c>
      <c r="H236" s="18"/>
      <c r="I236" s="23">
        <f t="shared" si="14"/>
        <v>1.075859178541492</v>
      </c>
    </row>
    <row r="237" spans="1:9" s="2" customFormat="1" ht="12.75">
      <c r="A237" s="5"/>
      <c r="B237" s="5" t="s">
        <v>7</v>
      </c>
      <c r="C237" s="41"/>
      <c r="D237" s="18"/>
      <c r="E237" s="18"/>
      <c r="F237" s="41">
        <v>701</v>
      </c>
      <c r="G237" s="19">
        <f>SUM(E237/E231)</f>
        <v>0</v>
      </c>
      <c r="H237" s="18"/>
      <c r="I237" s="23"/>
    </row>
    <row r="238" spans="1:9" s="2" customFormat="1" ht="12.75">
      <c r="A238" s="5"/>
      <c r="B238" s="5" t="s">
        <v>8</v>
      </c>
      <c r="C238" s="41">
        <v>96562</v>
      </c>
      <c r="D238" s="18"/>
      <c r="E238" s="18"/>
      <c r="F238" s="41">
        <v>5650</v>
      </c>
      <c r="G238" s="18"/>
      <c r="H238" s="18"/>
      <c r="I238" s="23"/>
    </row>
    <row r="239" spans="1:9" s="2" customFormat="1" ht="12.75">
      <c r="A239" s="5"/>
      <c r="B239" s="5" t="s">
        <v>9</v>
      </c>
      <c r="C239" s="41">
        <v>11806</v>
      </c>
      <c r="D239" s="18">
        <v>1223</v>
      </c>
      <c r="E239" s="18">
        <v>1223</v>
      </c>
      <c r="F239" s="41">
        <v>25334</v>
      </c>
      <c r="G239" s="19">
        <f>SUM(E239/E231)</f>
        <v>0.014513219727535956</v>
      </c>
      <c r="H239" s="18"/>
      <c r="I239" s="23">
        <f>F239/E239</f>
        <v>20.714636140637776</v>
      </c>
    </row>
    <row r="240" spans="1:9" s="2" customFormat="1" ht="12.75">
      <c r="A240" s="5"/>
      <c r="B240" s="41" t="s">
        <v>10</v>
      </c>
      <c r="C240" s="41">
        <v>24189</v>
      </c>
      <c r="D240" s="18">
        <v>23090</v>
      </c>
      <c r="E240" s="18"/>
      <c r="F240" s="41"/>
      <c r="G240" s="19"/>
      <c r="H240" s="18"/>
      <c r="I240" s="23"/>
    </row>
    <row r="241" spans="1:9" s="2" customFormat="1" ht="12.75">
      <c r="A241" s="5"/>
      <c r="B241" s="5" t="s">
        <v>75</v>
      </c>
      <c r="C241" s="41">
        <v>300</v>
      </c>
      <c r="D241" s="18">
        <v>84</v>
      </c>
      <c r="E241" s="18">
        <v>84</v>
      </c>
      <c r="F241" s="41">
        <v>200</v>
      </c>
      <c r="G241" s="19">
        <f>SUM(E241/E231)</f>
        <v>0.0009968196705748328</v>
      </c>
      <c r="H241" s="18"/>
      <c r="I241" s="23">
        <f>F241/E241</f>
        <v>2.380952380952381</v>
      </c>
    </row>
    <row r="242" spans="1:9" s="2" customFormat="1" ht="12.75">
      <c r="A242" s="5"/>
      <c r="B242" s="5" t="s">
        <v>14</v>
      </c>
      <c r="C242" s="41"/>
      <c r="D242" s="18"/>
      <c r="E242" s="18"/>
      <c r="F242" s="41">
        <v>840</v>
      </c>
      <c r="G242" s="18"/>
      <c r="H242" s="18"/>
      <c r="I242" s="23"/>
    </row>
    <row r="243" spans="1:9" s="2" customFormat="1" ht="12.75">
      <c r="A243" s="5"/>
      <c r="B243" s="5"/>
      <c r="C243" s="38"/>
      <c r="D243" s="18"/>
      <c r="E243" s="18"/>
      <c r="F243" s="38"/>
      <c r="G243" s="18"/>
      <c r="H243" s="18"/>
      <c r="I243" s="23"/>
    </row>
    <row r="244" spans="1:9" s="2" customFormat="1" ht="21.75">
      <c r="A244" s="7">
        <v>5</v>
      </c>
      <c r="B244" s="10" t="s">
        <v>69</v>
      </c>
      <c r="C244" s="15">
        <f>SUM(C245:C261)</f>
        <v>719603</v>
      </c>
      <c r="D244" s="15">
        <f>SUM(D245:D261)</f>
        <v>1177412</v>
      </c>
      <c r="E244" s="15">
        <f>SUM(E245:E261)</f>
        <v>1084994</v>
      </c>
      <c r="F244" s="15">
        <f>SUM(F245:F261)</f>
        <v>905682</v>
      </c>
      <c r="G244" s="22">
        <f>SUM(G245:G258)</f>
        <v>0.9139598928657671</v>
      </c>
      <c r="H244" s="18"/>
      <c r="I244" s="16">
        <f aca="true" t="shared" si="15" ref="I244:I261">F244/E244</f>
        <v>0.8347345699607556</v>
      </c>
    </row>
    <row r="245" spans="1:9" s="2" customFormat="1" ht="12.75">
      <c r="A245" s="5" t="s">
        <v>3</v>
      </c>
      <c r="B245" s="5" t="s">
        <v>4</v>
      </c>
      <c r="C245" s="5">
        <v>329831</v>
      </c>
      <c r="D245" s="18">
        <v>314110</v>
      </c>
      <c r="E245" s="18">
        <v>286578</v>
      </c>
      <c r="F245" s="5">
        <v>425320</v>
      </c>
      <c r="G245" s="19">
        <f>SUM(E245/E244)</f>
        <v>0.2641286495593524</v>
      </c>
      <c r="H245" s="18"/>
      <c r="I245" s="23">
        <f t="shared" si="15"/>
        <v>1.4841334645367055</v>
      </c>
    </row>
    <row r="246" spans="1:9" s="2" customFormat="1" ht="12.75">
      <c r="A246" s="5"/>
      <c r="B246" s="5" t="s">
        <v>5</v>
      </c>
      <c r="C246" s="5">
        <v>116068</v>
      </c>
      <c r="D246" s="18">
        <v>454980</v>
      </c>
      <c r="E246" s="18">
        <v>436050</v>
      </c>
      <c r="F246" s="5">
        <v>134241</v>
      </c>
      <c r="G246" s="19">
        <f>SUM(E246/E244)</f>
        <v>0.40189162336381584</v>
      </c>
      <c r="H246" s="18"/>
      <c r="I246" s="23">
        <f t="shared" si="15"/>
        <v>0.30785689714482284</v>
      </c>
    </row>
    <row r="247" spans="1:9" s="2" customFormat="1" ht="12.75">
      <c r="A247" s="5"/>
      <c r="B247" s="5" t="s">
        <v>46</v>
      </c>
      <c r="C247" s="5">
        <v>58561</v>
      </c>
      <c r="D247" s="18">
        <v>93948</v>
      </c>
      <c r="E247" s="18">
        <v>87804</v>
      </c>
      <c r="F247" s="5">
        <v>68172</v>
      </c>
      <c r="G247" s="19">
        <f>SUM(E247/E244)</f>
        <v>0.08092579313802657</v>
      </c>
      <c r="H247" s="18"/>
      <c r="I247" s="23">
        <f t="shared" si="15"/>
        <v>0.7764110974443078</v>
      </c>
    </row>
    <row r="248" spans="1:9" s="2" customFormat="1" ht="12.75">
      <c r="A248" s="5"/>
      <c r="B248" s="5" t="s">
        <v>47</v>
      </c>
      <c r="C248" s="5">
        <v>23595</v>
      </c>
      <c r="D248" s="18">
        <v>38363</v>
      </c>
      <c r="E248" s="18">
        <v>35546</v>
      </c>
      <c r="F248" s="5">
        <v>27357</v>
      </c>
      <c r="G248" s="19">
        <f>SUM(E248/E244)</f>
        <v>0.032761471492008254</v>
      </c>
      <c r="H248" s="18"/>
      <c r="I248" s="23">
        <f t="shared" si="15"/>
        <v>0.7696224610364035</v>
      </c>
    </row>
    <row r="249" spans="1:9" s="2" customFormat="1" ht="12.75">
      <c r="A249" s="5"/>
      <c r="B249" s="5" t="s">
        <v>48</v>
      </c>
      <c r="C249" s="5">
        <v>11798</v>
      </c>
      <c r="D249" s="18">
        <v>17309</v>
      </c>
      <c r="E249" s="18">
        <v>15211</v>
      </c>
      <c r="F249" s="5">
        <v>13996</v>
      </c>
      <c r="G249" s="19">
        <f>SUM(E249/E244)</f>
        <v>0.014019432365524602</v>
      </c>
      <c r="H249" s="18"/>
      <c r="I249" s="23">
        <f t="shared" si="15"/>
        <v>0.9201235947669449</v>
      </c>
    </row>
    <row r="250" spans="1:9" s="2" customFormat="1" ht="12.75">
      <c r="A250" s="5"/>
      <c r="B250" s="5" t="s">
        <v>17</v>
      </c>
      <c r="C250" s="5">
        <v>37873</v>
      </c>
      <c r="D250" s="18">
        <v>34503</v>
      </c>
      <c r="E250" s="18">
        <v>30651</v>
      </c>
      <c r="F250" s="5">
        <v>34500</v>
      </c>
      <c r="G250" s="19">
        <f>SUM(E250/E244)</f>
        <v>0.028249925806041323</v>
      </c>
      <c r="H250" s="18"/>
      <c r="I250" s="23">
        <f t="shared" si="15"/>
        <v>1.12557502202212</v>
      </c>
    </row>
    <row r="251" spans="1:9" s="2" customFormat="1" ht="12.75">
      <c r="A251" s="5"/>
      <c r="B251" s="5" t="s">
        <v>16</v>
      </c>
      <c r="C251" s="5">
        <v>706</v>
      </c>
      <c r="D251" s="18">
        <v>776</v>
      </c>
      <c r="E251" s="18">
        <v>106</v>
      </c>
      <c r="F251" s="5">
        <v>450</v>
      </c>
      <c r="G251" s="19">
        <f>SUM(E251/E244)</f>
        <v>9.769639279111221E-05</v>
      </c>
      <c r="H251" s="18"/>
      <c r="I251" s="23">
        <f t="shared" si="15"/>
        <v>4.245283018867925</v>
      </c>
    </row>
    <row r="252" spans="1:9" s="2" customFormat="1" ht="12.75">
      <c r="A252" s="5"/>
      <c r="B252" s="5" t="s">
        <v>6</v>
      </c>
      <c r="C252" s="5">
        <v>1039</v>
      </c>
      <c r="D252" s="18">
        <v>1339</v>
      </c>
      <c r="E252" s="18">
        <v>315</v>
      </c>
      <c r="F252" s="5">
        <v>450</v>
      </c>
      <c r="G252" s="19"/>
      <c r="H252" s="18"/>
      <c r="I252" s="23">
        <f t="shared" si="15"/>
        <v>1.4285714285714286</v>
      </c>
    </row>
    <row r="253" spans="1:9" s="2" customFormat="1" ht="12.75">
      <c r="A253" s="5"/>
      <c r="B253" s="5" t="s">
        <v>7</v>
      </c>
      <c r="C253" s="5">
        <v>37717</v>
      </c>
      <c r="D253" s="18">
        <v>37067</v>
      </c>
      <c r="E253" s="18">
        <v>32594</v>
      </c>
      <c r="F253" s="5">
        <v>45753</v>
      </c>
      <c r="G253" s="19">
        <f>SUM(E253/E244)</f>
        <v>0.03004071911918407</v>
      </c>
      <c r="H253" s="18"/>
      <c r="I253" s="23">
        <f t="shared" si="15"/>
        <v>1.4037246118917592</v>
      </c>
    </row>
    <row r="254" spans="1:9" s="2" customFormat="1" ht="12.75">
      <c r="A254" s="5"/>
      <c r="B254" s="5" t="s">
        <v>8</v>
      </c>
      <c r="C254" s="5">
        <v>60644</v>
      </c>
      <c r="D254" s="18">
        <v>55144</v>
      </c>
      <c r="E254" s="18">
        <v>44116</v>
      </c>
      <c r="F254" s="5">
        <v>71792</v>
      </c>
      <c r="G254" s="19">
        <f>SUM(E254/E244)</f>
        <v>0.04066013268276138</v>
      </c>
      <c r="H254" s="18"/>
      <c r="I254" s="23">
        <f t="shared" si="15"/>
        <v>1.6273460875872698</v>
      </c>
    </row>
    <row r="255" spans="1:9" s="2" customFormat="1" ht="12.75">
      <c r="A255" s="5"/>
      <c r="B255" s="41" t="s">
        <v>9</v>
      </c>
      <c r="C255" s="41">
        <v>28848</v>
      </c>
      <c r="D255" s="39">
        <v>23848</v>
      </c>
      <c r="E255" s="39">
        <v>20025</v>
      </c>
      <c r="F255" s="41">
        <v>39806</v>
      </c>
      <c r="G255" s="44">
        <f>SUM(E255/E244)</f>
        <v>0.01845632326077379</v>
      </c>
      <c r="H255" s="39"/>
      <c r="I255" s="45">
        <f t="shared" si="15"/>
        <v>1.9878152309612984</v>
      </c>
    </row>
    <row r="256" spans="1:9" s="2" customFormat="1" ht="12.75">
      <c r="A256" s="5"/>
      <c r="B256" s="41" t="s">
        <v>10</v>
      </c>
      <c r="C256" s="41">
        <v>7357</v>
      </c>
      <c r="D256" s="18">
        <v>20857</v>
      </c>
      <c r="E256" s="39">
        <v>20799</v>
      </c>
      <c r="F256" s="41">
        <v>20000</v>
      </c>
      <c r="G256" s="44"/>
      <c r="H256" s="39"/>
      <c r="I256" s="45">
        <f t="shared" si="15"/>
        <v>0.9615846915717102</v>
      </c>
    </row>
    <row r="257" spans="1:9" s="2" customFormat="1" ht="12.75">
      <c r="A257" s="5"/>
      <c r="B257" s="5" t="s">
        <v>11</v>
      </c>
      <c r="C257" s="5">
        <v>1070</v>
      </c>
      <c r="D257" s="18">
        <v>1570</v>
      </c>
      <c r="E257" s="18">
        <v>885</v>
      </c>
      <c r="F257" s="5">
        <v>2400</v>
      </c>
      <c r="G257" s="19">
        <f>SUM(E257/E244)</f>
        <v>0.0008156727133974935</v>
      </c>
      <c r="H257" s="18"/>
      <c r="I257" s="23">
        <f t="shared" si="15"/>
        <v>2.711864406779661</v>
      </c>
    </row>
    <row r="258" spans="1:9" s="2" customFormat="1" ht="12.75">
      <c r="A258" s="5"/>
      <c r="B258" s="5" t="s">
        <v>13</v>
      </c>
      <c r="C258" s="5">
        <v>1935</v>
      </c>
      <c r="D258" s="18">
        <v>2235</v>
      </c>
      <c r="E258" s="18">
        <v>2075</v>
      </c>
      <c r="F258" s="5">
        <v>2500</v>
      </c>
      <c r="G258" s="19">
        <f>SUM(E258/E244)</f>
        <v>0.0019124529720901682</v>
      </c>
      <c r="H258" s="18"/>
      <c r="I258" s="23">
        <f t="shared" si="15"/>
        <v>1.2048192771084338</v>
      </c>
    </row>
    <row r="259" spans="1:9" s="2" customFormat="1" ht="24.75" customHeight="1">
      <c r="A259" s="5"/>
      <c r="B259" s="6" t="s">
        <v>71</v>
      </c>
      <c r="C259" s="5">
        <v>561</v>
      </c>
      <c r="D259" s="18">
        <v>561</v>
      </c>
      <c r="E259" s="18">
        <v>423</v>
      </c>
      <c r="F259" s="5">
        <v>500</v>
      </c>
      <c r="G259" s="18"/>
      <c r="H259" s="18"/>
      <c r="I259" s="23">
        <f t="shared" si="15"/>
        <v>1.1820330969267139</v>
      </c>
    </row>
    <row r="260" spans="1:9" s="2" customFormat="1" ht="22.5">
      <c r="A260" s="5"/>
      <c r="B260" s="6" t="s">
        <v>53</v>
      </c>
      <c r="C260" s="5"/>
      <c r="D260" s="18">
        <v>44852</v>
      </c>
      <c r="E260" s="18">
        <v>44707</v>
      </c>
      <c r="F260" s="5">
        <v>145</v>
      </c>
      <c r="G260" s="18"/>
      <c r="H260" s="18"/>
      <c r="I260" s="23">
        <f t="shared" si="15"/>
        <v>0.003243339969132351</v>
      </c>
    </row>
    <row r="261" spans="1:9" s="2" customFormat="1" ht="12.75">
      <c r="A261" s="5"/>
      <c r="B261" s="5" t="s">
        <v>40</v>
      </c>
      <c r="C261" s="5">
        <v>2000</v>
      </c>
      <c r="D261" s="18">
        <v>35950</v>
      </c>
      <c r="E261" s="18">
        <v>27109</v>
      </c>
      <c r="F261" s="5">
        <v>18300</v>
      </c>
      <c r="G261" s="18"/>
      <c r="H261" s="18"/>
      <c r="I261" s="23">
        <f t="shared" si="15"/>
        <v>0.6750525655686304</v>
      </c>
    </row>
    <row r="262" spans="1:9" s="2" customFormat="1" ht="12.75">
      <c r="A262" s="5"/>
      <c r="B262" s="5"/>
      <c r="C262" s="14"/>
      <c r="D262" s="18"/>
      <c r="E262" s="18"/>
      <c r="F262" s="14"/>
      <c r="G262" s="18"/>
      <c r="H262" s="18"/>
      <c r="I262" s="23"/>
    </row>
    <row r="263" spans="1:9" s="2" customFormat="1" ht="21.75">
      <c r="A263" s="15">
        <v>6</v>
      </c>
      <c r="B263" s="10" t="s">
        <v>19</v>
      </c>
      <c r="C263" s="15">
        <f>SUM(C264:C267)</f>
        <v>199092</v>
      </c>
      <c r="D263" s="15">
        <f>SUM(D264:D267)</f>
        <v>202619</v>
      </c>
      <c r="E263" s="15">
        <f>SUM(E264:E267)</f>
        <v>201300</v>
      </c>
      <c r="F263" s="15">
        <f>SUM(F264:F267)</f>
        <v>211669</v>
      </c>
      <c r="G263" s="22">
        <f>SUM(G264:G267)</f>
        <v>0.9811624441132637</v>
      </c>
      <c r="H263" s="18"/>
      <c r="I263" s="16">
        <f>F263/E263</f>
        <v>1.0515101838052658</v>
      </c>
    </row>
    <row r="264" spans="1:9" s="2" customFormat="1" ht="12.75">
      <c r="A264" s="5" t="s">
        <v>3</v>
      </c>
      <c r="B264" s="5" t="s">
        <v>7</v>
      </c>
      <c r="C264" s="5">
        <v>900</v>
      </c>
      <c r="D264" s="18">
        <v>2666</v>
      </c>
      <c r="E264" s="18">
        <v>2280</v>
      </c>
      <c r="F264" s="5">
        <v>386</v>
      </c>
      <c r="G264" s="19">
        <f>SUM(E264/E263)</f>
        <v>0.011326378539493294</v>
      </c>
      <c r="H264" s="18"/>
      <c r="I264" s="23">
        <f>F264/E264</f>
        <v>0.1692982456140351</v>
      </c>
    </row>
    <row r="265" spans="1:9" s="2" customFormat="1" ht="12.75">
      <c r="A265" s="5"/>
      <c r="B265" s="5" t="s">
        <v>9</v>
      </c>
      <c r="C265" s="5">
        <v>2964</v>
      </c>
      <c r="D265" s="18">
        <v>4633</v>
      </c>
      <c r="E265" s="18">
        <v>3700</v>
      </c>
      <c r="F265" s="5">
        <v>933</v>
      </c>
      <c r="G265" s="19"/>
      <c r="H265" s="18"/>
      <c r="I265" s="23">
        <f>F265/E265</f>
        <v>0.25216216216216214</v>
      </c>
    </row>
    <row r="266" spans="1:9" s="2" customFormat="1" ht="12.75">
      <c r="A266" s="5"/>
      <c r="B266" s="5" t="s">
        <v>13</v>
      </c>
      <c r="C266" s="5"/>
      <c r="D266" s="18">
        <v>92</v>
      </c>
      <c r="E266" s="18">
        <v>92</v>
      </c>
      <c r="F266" s="5"/>
      <c r="G266" s="19"/>
      <c r="H266" s="18"/>
      <c r="I266" s="23">
        <f>F266/E266</f>
        <v>0</v>
      </c>
    </row>
    <row r="267" spans="1:9" s="2" customFormat="1" ht="22.5">
      <c r="A267" s="5"/>
      <c r="B267" s="6" t="s">
        <v>39</v>
      </c>
      <c r="C267" s="5">
        <v>195228</v>
      </c>
      <c r="D267" s="18">
        <v>195228</v>
      </c>
      <c r="E267" s="18">
        <v>195228</v>
      </c>
      <c r="F267" s="5">
        <v>210350</v>
      </c>
      <c r="G267" s="19">
        <f>SUM(E267/E263)</f>
        <v>0.9698360655737704</v>
      </c>
      <c r="H267" s="18"/>
      <c r="I267" s="23">
        <f>F267/E267</f>
        <v>1.0774581514946626</v>
      </c>
    </row>
    <row r="268" spans="1:9" s="9" customFormat="1" ht="15" customHeight="1">
      <c r="A268" s="5"/>
      <c r="B268" s="5"/>
      <c r="C268" s="18"/>
      <c r="D268" s="18"/>
      <c r="E268" s="18"/>
      <c r="F268" s="14"/>
      <c r="G268" s="19"/>
      <c r="H268" s="18"/>
      <c r="I268" s="16"/>
    </row>
    <row r="269" spans="1:9" s="2" customFormat="1" ht="20.25" customHeight="1">
      <c r="A269" s="35" t="s">
        <v>65</v>
      </c>
      <c r="B269" s="10" t="s">
        <v>27</v>
      </c>
      <c r="C269" s="33">
        <f>SUM(C270:C270)</f>
        <v>0</v>
      </c>
      <c r="D269" s="33">
        <f>SUM(D270:D270)</f>
        <v>0</v>
      </c>
      <c r="E269" s="33">
        <f>SUM(E270:E270)</f>
        <v>0</v>
      </c>
      <c r="F269" s="33">
        <f>SUM(F270:F270)</f>
        <v>0</v>
      </c>
      <c r="G269" s="7"/>
      <c r="H269" s="7"/>
      <c r="I269" s="16">
        <v>0</v>
      </c>
    </row>
    <row r="270" spans="1:9" s="2" customFormat="1" ht="17.25" customHeight="1">
      <c r="A270" s="30"/>
      <c r="B270" s="46" t="s">
        <v>52</v>
      </c>
      <c r="C270" s="34"/>
      <c r="D270" s="34"/>
      <c r="E270" s="34"/>
      <c r="F270" s="34"/>
      <c r="G270" s="4"/>
      <c r="H270" s="4"/>
      <c r="I270" s="23"/>
    </row>
    <row r="271" spans="1:9" s="2" customFormat="1" ht="17.25" customHeight="1">
      <c r="A271" s="30"/>
      <c r="B271" s="46"/>
      <c r="C271" s="34"/>
      <c r="D271" s="32"/>
      <c r="E271" s="32"/>
      <c r="F271" s="34"/>
      <c r="G271" s="4"/>
      <c r="H271" s="4"/>
      <c r="I271" s="23"/>
    </row>
    <row r="272" spans="1:9" s="9" customFormat="1" ht="15" customHeight="1">
      <c r="A272" s="5"/>
      <c r="B272" s="15" t="s">
        <v>44</v>
      </c>
      <c r="C272" s="15">
        <f>SUM(C182+C193+C209+C231+C244+C263+C269)</f>
        <v>6299481</v>
      </c>
      <c r="D272" s="15">
        <f>SUM(D182+D193+D209+D231+D244+D263+D269)</f>
        <v>7157992</v>
      </c>
      <c r="E272" s="15">
        <f>SUM(E182+E193+E209+E231+E244+E263+E269)</f>
        <v>6642577</v>
      </c>
      <c r="F272" s="15">
        <f>SUM(F182+F193+F209+F231+F244+F263+F269)</f>
        <v>6569289</v>
      </c>
      <c r="G272" s="15" t="e">
        <f>SUM(G182+G193+G209+G231+G244+G263+#REF!)</f>
        <v>#REF!</v>
      </c>
      <c r="H272" s="15" t="e">
        <f>SUM(H182+H193+H209+H231+H244+H263+#REF!)</f>
        <v>#REF!</v>
      </c>
      <c r="I272" s="16">
        <f>F272/E272</f>
        <v>0.9889669325624678</v>
      </c>
    </row>
    <row r="273" spans="1:9" s="9" customFormat="1" ht="15" customHeight="1">
      <c r="A273" s="5"/>
      <c r="B273" s="15"/>
      <c r="C273" s="15"/>
      <c r="D273" s="15"/>
      <c r="E273" s="15"/>
      <c r="F273" s="15"/>
      <c r="G273" s="15"/>
      <c r="H273" s="15"/>
      <c r="I273" s="16"/>
    </row>
    <row r="274" spans="1:9" s="65" customFormat="1" ht="15" customHeight="1">
      <c r="A274" s="73"/>
      <c r="B274" s="74" t="s">
        <v>20</v>
      </c>
      <c r="C274" s="49"/>
      <c r="D274" s="49"/>
      <c r="E274" s="49"/>
      <c r="F274" s="49"/>
      <c r="G274" s="49"/>
      <c r="H274" s="49"/>
      <c r="I274" s="67"/>
    </row>
    <row r="275" spans="1:9" s="65" customFormat="1" ht="12.75">
      <c r="A275" s="75">
        <v>1</v>
      </c>
      <c r="B275" s="76" t="s">
        <v>56</v>
      </c>
      <c r="C275" s="50">
        <f>SUM(C276:C297)</f>
        <v>617702</v>
      </c>
      <c r="D275" s="50">
        <f>SUM(D276:D297)</f>
        <v>768176</v>
      </c>
      <c r="E275" s="50">
        <f>SUM(E276:E297)</f>
        <v>649238</v>
      </c>
      <c r="F275" s="50">
        <f>SUM(F276:F297)</f>
        <v>728862</v>
      </c>
      <c r="G275" s="68"/>
      <c r="H275" s="69" t="e">
        <f>SUM(H277:H295)</f>
        <v>#REF!</v>
      </c>
      <c r="I275" s="67">
        <f aca="true" t="shared" si="16" ref="I275:I287">F275/E275</f>
        <v>1.122642235975097</v>
      </c>
    </row>
    <row r="276" spans="1:9" s="65" customFormat="1" ht="12.75">
      <c r="A276" s="51" t="s">
        <v>3</v>
      </c>
      <c r="B276" s="51" t="s">
        <v>4</v>
      </c>
      <c r="C276" s="51">
        <v>135000</v>
      </c>
      <c r="D276" s="51">
        <v>135000</v>
      </c>
      <c r="E276" s="70">
        <v>117279</v>
      </c>
      <c r="F276" s="51">
        <v>140000</v>
      </c>
      <c r="G276" s="68"/>
      <c r="H276" s="69"/>
      <c r="I276" s="71">
        <f t="shared" si="16"/>
        <v>1.193734598692008</v>
      </c>
    </row>
    <row r="277" spans="1:9" s="65" customFormat="1" ht="12.75">
      <c r="A277" s="51"/>
      <c r="B277" s="51" t="s">
        <v>46</v>
      </c>
      <c r="C277" s="51">
        <v>15700</v>
      </c>
      <c r="D277" s="51">
        <v>15700</v>
      </c>
      <c r="E277" s="55">
        <v>12856</v>
      </c>
      <c r="F277" s="51">
        <v>16268</v>
      </c>
      <c r="G277" s="57"/>
      <c r="H277" s="57" t="e">
        <f>SUM(#REF!/#REF!)</f>
        <v>#REF!</v>
      </c>
      <c r="I277" s="71">
        <f t="shared" si="16"/>
        <v>1.2654013690105788</v>
      </c>
    </row>
    <row r="278" spans="1:9" s="65" customFormat="1" ht="12.75">
      <c r="A278" s="51"/>
      <c r="B278" s="51" t="s">
        <v>47</v>
      </c>
      <c r="C278" s="51">
        <v>6500</v>
      </c>
      <c r="D278" s="51">
        <v>6500</v>
      </c>
      <c r="E278" s="55">
        <v>5231</v>
      </c>
      <c r="F278" s="51">
        <v>6720</v>
      </c>
      <c r="G278" s="57"/>
      <c r="H278" s="57" t="e">
        <f>SUM(#REF!/#REF!)</f>
        <v>#REF!</v>
      </c>
      <c r="I278" s="71">
        <f t="shared" si="16"/>
        <v>1.2846492066526476</v>
      </c>
    </row>
    <row r="279" spans="1:9" s="65" customFormat="1" ht="12.75">
      <c r="A279" s="51"/>
      <c r="B279" s="51" t="s">
        <v>48</v>
      </c>
      <c r="C279" s="51">
        <v>3780</v>
      </c>
      <c r="D279" s="51">
        <v>3780</v>
      </c>
      <c r="E279" s="55">
        <v>2789</v>
      </c>
      <c r="F279" s="51">
        <v>3920</v>
      </c>
      <c r="G279" s="57"/>
      <c r="H279" s="72" t="e">
        <f>SUM(#REF!/#REF!)</f>
        <v>#REF!</v>
      </c>
      <c r="I279" s="71">
        <f t="shared" si="16"/>
        <v>1.4055216923628542</v>
      </c>
    </row>
    <row r="280" spans="1:9" s="65" customFormat="1" ht="12.75">
      <c r="A280" s="51"/>
      <c r="B280" s="51" t="s">
        <v>7</v>
      </c>
      <c r="C280" s="51">
        <v>57560</v>
      </c>
      <c r="D280" s="51">
        <v>55830</v>
      </c>
      <c r="E280" s="55">
        <v>41874</v>
      </c>
      <c r="F280" s="51">
        <v>62170</v>
      </c>
      <c r="G280" s="57"/>
      <c r="H280" s="57" t="e">
        <f>SUM(#REF!/#REF!)</f>
        <v>#REF!</v>
      </c>
      <c r="I280" s="71">
        <f t="shared" si="16"/>
        <v>1.4846921717533552</v>
      </c>
    </row>
    <row r="281" spans="1:9" s="65" customFormat="1" ht="12.75">
      <c r="A281" s="51"/>
      <c r="B281" s="51" t="s">
        <v>8</v>
      </c>
      <c r="C281" s="51">
        <v>73195</v>
      </c>
      <c r="D281" s="51">
        <v>82721</v>
      </c>
      <c r="E281" s="55">
        <v>74979</v>
      </c>
      <c r="F281" s="51">
        <v>139776</v>
      </c>
      <c r="G281" s="57"/>
      <c r="H281" s="57" t="e">
        <f>SUM(#REF!/#REF!)</f>
        <v>#REF!</v>
      </c>
      <c r="I281" s="71">
        <f t="shared" si="16"/>
        <v>1.864201976553435</v>
      </c>
    </row>
    <row r="282" spans="1:9" s="65" customFormat="1" ht="12.75">
      <c r="A282" s="51"/>
      <c r="B282" s="51" t="s">
        <v>9</v>
      </c>
      <c r="C282" s="51">
        <v>169475</v>
      </c>
      <c r="D282" s="51">
        <v>164333</v>
      </c>
      <c r="E282" s="55">
        <v>116541</v>
      </c>
      <c r="F282" s="51">
        <v>160722</v>
      </c>
      <c r="G282" s="57"/>
      <c r="H282" s="57" t="e">
        <f>SUM(#REF!/#REF!)</f>
        <v>#REF!</v>
      </c>
      <c r="I282" s="71">
        <f t="shared" si="16"/>
        <v>1.3791026334079852</v>
      </c>
    </row>
    <row r="283" spans="1:9" s="65" customFormat="1" ht="15" customHeight="1">
      <c r="A283" s="51"/>
      <c r="B283" s="51" t="s">
        <v>10</v>
      </c>
      <c r="C283" s="51">
        <v>10000</v>
      </c>
      <c r="D283" s="51">
        <v>134243</v>
      </c>
      <c r="E283" s="55">
        <v>134243</v>
      </c>
      <c r="F283" s="51">
        <v>35210</v>
      </c>
      <c r="G283" s="57"/>
      <c r="H283" s="57"/>
      <c r="I283" s="71">
        <f t="shared" si="16"/>
        <v>0.2622855567888084</v>
      </c>
    </row>
    <row r="284" spans="1:9" s="65" customFormat="1" ht="15" customHeight="1">
      <c r="A284" s="51"/>
      <c r="B284" s="51" t="s">
        <v>75</v>
      </c>
      <c r="C284" s="51">
        <v>11680</v>
      </c>
      <c r="D284" s="51">
        <v>10818</v>
      </c>
      <c r="E284" s="55">
        <v>6016</v>
      </c>
      <c r="F284" s="51">
        <v>11320</v>
      </c>
      <c r="G284" s="57"/>
      <c r="H284" s="57" t="e">
        <f>SUM(#REF!/#REF!)</f>
        <v>#REF!</v>
      </c>
      <c r="I284" s="71">
        <f t="shared" si="16"/>
        <v>1.8816489361702127</v>
      </c>
    </row>
    <row r="285" spans="1:9" s="65" customFormat="1" ht="15" customHeight="1">
      <c r="A285" s="51"/>
      <c r="B285" s="51" t="s">
        <v>76</v>
      </c>
      <c r="C285" s="51">
        <v>5100</v>
      </c>
      <c r="D285" s="51">
        <v>5100</v>
      </c>
      <c r="E285" s="55">
        <v>149</v>
      </c>
      <c r="F285" s="51">
        <v>5200</v>
      </c>
      <c r="G285" s="57"/>
      <c r="H285" s="57"/>
      <c r="I285" s="71">
        <f t="shared" si="16"/>
        <v>34.899328859060404</v>
      </c>
    </row>
    <row r="286" spans="1:9" s="65" customFormat="1" ht="15" customHeight="1">
      <c r="A286" s="51"/>
      <c r="B286" s="51" t="s">
        <v>13</v>
      </c>
      <c r="C286" s="51">
        <v>9319</v>
      </c>
      <c r="D286" s="51">
        <v>9528</v>
      </c>
      <c r="E286" s="55">
        <v>7503</v>
      </c>
      <c r="F286" s="51">
        <v>6036</v>
      </c>
      <c r="G286" s="57"/>
      <c r="H286" s="57" t="e">
        <f>SUM(#REF!/#REF!)</f>
        <v>#REF!</v>
      </c>
      <c r="I286" s="71">
        <f t="shared" si="16"/>
        <v>0.8044782087165134</v>
      </c>
    </row>
    <row r="287" spans="1:9" s="65" customFormat="1" ht="15" customHeight="1">
      <c r="A287" s="51"/>
      <c r="B287" s="51" t="s">
        <v>83</v>
      </c>
      <c r="C287" s="51"/>
      <c r="D287" s="51">
        <v>458</v>
      </c>
      <c r="E287" s="55">
        <v>433</v>
      </c>
      <c r="F287" s="51">
        <v>25</v>
      </c>
      <c r="G287" s="57"/>
      <c r="H287" s="57"/>
      <c r="I287" s="71">
        <f t="shared" si="16"/>
        <v>0.057736720554272515</v>
      </c>
    </row>
    <row r="288" spans="1:9" s="65" customFormat="1" ht="22.5">
      <c r="A288" s="51"/>
      <c r="B288" s="53" t="s">
        <v>54</v>
      </c>
      <c r="C288" s="51">
        <v>3000</v>
      </c>
      <c r="D288" s="51">
        <v>1422</v>
      </c>
      <c r="E288" s="55">
        <v>-5155</v>
      </c>
      <c r="F288" s="51">
        <v>12000</v>
      </c>
      <c r="G288" s="57"/>
      <c r="H288" s="57"/>
      <c r="I288" s="71">
        <f aca="true" t="shared" si="17" ref="I288:I293">F288/E288</f>
        <v>-2.3278370514064015</v>
      </c>
    </row>
    <row r="289" spans="1:9" s="65" customFormat="1" ht="22.5">
      <c r="A289" s="51"/>
      <c r="B289" s="53" t="s">
        <v>36</v>
      </c>
      <c r="C289" s="51">
        <v>6000</v>
      </c>
      <c r="D289" s="51">
        <v>5417</v>
      </c>
      <c r="E289" s="55">
        <v>1177</v>
      </c>
      <c r="F289" s="51">
        <v>6000</v>
      </c>
      <c r="G289" s="57"/>
      <c r="H289" s="57"/>
      <c r="I289" s="71">
        <f t="shared" si="17"/>
        <v>5.097706032285472</v>
      </c>
    </row>
    <row r="290" spans="1:9" s="65" customFormat="1" ht="24.75" customHeight="1">
      <c r="A290" s="51"/>
      <c r="B290" s="53" t="s">
        <v>71</v>
      </c>
      <c r="C290" s="51">
        <v>39190</v>
      </c>
      <c r="D290" s="51">
        <v>39205</v>
      </c>
      <c r="E290" s="55">
        <v>38093</v>
      </c>
      <c r="F290" s="51">
        <v>38747</v>
      </c>
      <c r="G290" s="57"/>
      <c r="H290" s="57"/>
      <c r="I290" s="71">
        <f t="shared" si="17"/>
        <v>1.0171685086498832</v>
      </c>
    </row>
    <row r="291" spans="1:9" s="65" customFormat="1" ht="14.25" customHeight="1">
      <c r="A291" s="51"/>
      <c r="B291" s="51" t="s">
        <v>37</v>
      </c>
      <c r="C291" s="51"/>
      <c r="D291" s="51"/>
      <c r="E291" s="55"/>
      <c r="F291" s="51">
        <v>20000</v>
      </c>
      <c r="G291" s="57"/>
      <c r="H291" s="57"/>
      <c r="I291" s="71"/>
    </row>
    <row r="292" spans="1:9" s="65" customFormat="1" ht="12.75">
      <c r="A292" s="51"/>
      <c r="B292" s="51" t="s">
        <v>51</v>
      </c>
      <c r="C292" s="51">
        <v>10000</v>
      </c>
      <c r="D292" s="51">
        <v>9000</v>
      </c>
      <c r="E292" s="55">
        <v>8150</v>
      </c>
      <c r="F292" s="51">
        <v>10000</v>
      </c>
      <c r="G292" s="57"/>
      <c r="H292" s="57" t="e">
        <f>SUM(#REF!/#REF!)</f>
        <v>#REF!</v>
      </c>
      <c r="I292" s="71">
        <f t="shared" si="17"/>
        <v>1.2269938650306749</v>
      </c>
    </row>
    <row r="293" spans="1:9" s="65" customFormat="1" ht="22.5">
      <c r="A293" s="51"/>
      <c r="B293" s="53" t="s">
        <v>21</v>
      </c>
      <c r="C293" s="51">
        <v>10283</v>
      </c>
      <c r="D293" s="51">
        <v>11861</v>
      </c>
      <c r="E293" s="55">
        <v>9961</v>
      </c>
      <c r="F293" s="51">
        <v>11378</v>
      </c>
      <c r="G293" s="57"/>
      <c r="H293" s="57" t="e">
        <f>SUM(#REF!/#REF!)</f>
        <v>#REF!</v>
      </c>
      <c r="I293" s="71">
        <f t="shared" si="17"/>
        <v>1.1422547936954122</v>
      </c>
    </row>
    <row r="294" spans="1:9" s="65" customFormat="1" ht="12.75">
      <c r="A294" s="51"/>
      <c r="B294" s="53" t="s">
        <v>38</v>
      </c>
      <c r="C294" s="51">
        <v>6500</v>
      </c>
      <c r="D294" s="51">
        <v>6500</v>
      </c>
      <c r="E294" s="55">
        <v>6500</v>
      </c>
      <c r="F294" s="51"/>
      <c r="G294" s="57"/>
      <c r="H294" s="57"/>
      <c r="I294" s="71"/>
    </row>
    <row r="295" spans="1:9" s="65" customFormat="1" ht="12.75">
      <c r="A295" s="51"/>
      <c r="B295" s="51" t="s">
        <v>22</v>
      </c>
      <c r="C295" s="51">
        <v>44580</v>
      </c>
      <c r="D295" s="51">
        <v>70040</v>
      </c>
      <c r="E295" s="55">
        <v>69899</v>
      </c>
      <c r="F295" s="51"/>
      <c r="G295" s="57"/>
      <c r="H295" s="57" t="e">
        <f>SUM(#REF!/#REF!)</f>
        <v>#REF!</v>
      </c>
      <c r="I295" s="71"/>
    </row>
    <row r="296" spans="1:9" s="65" customFormat="1" ht="12.75">
      <c r="A296" s="51"/>
      <c r="B296" s="51" t="s">
        <v>73</v>
      </c>
      <c r="C296" s="51">
        <v>840</v>
      </c>
      <c r="D296" s="51">
        <v>720</v>
      </c>
      <c r="E296" s="55">
        <v>720</v>
      </c>
      <c r="F296" s="51"/>
      <c r="G296" s="57"/>
      <c r="H296" s="57"/>
      <c r="I296" s="71"/>
    </row>
    <row r="297" spans="1:9" s="65" customFormat="1" ht="24" customHeight="1">
      <c r="A297" s="51"/>
      <c r="B297" s="53" t="s">
        <v>86</v>
      </c>
      <c r="C297" s="51"/>
      <c r="D297" s="55"/>
      <c r="E297" s="55"/>
      <c r="F297" s="51">
        <v>43370</v>
      </c>
      <c r="G297" s="57"/>
      <c r="H297" s="55"/>
      <c r="I297" s="71"/>
    </row>
    <row r="298" spans="1:9" s="65" customFormat="1" ht="12.75">
      <c r="A298" s="51"/>
      <c r="B298" s="77"/>
      <c r="C298" s="52"/>
      <c r="D298" s="55"/>
      <c r="E298" s="55"/>
      <c r="F298" s="52"/>
      <c r="G298" s="57"/>
      <c r="H298" s="57"/>
      <c r="I298" s="67"/>
    </row>
    <row r="299" spans="1:9" s="65" customFormat="1" ht="12.75">
      <c r="A299" s="78">
        <v>2</v>
      </c>
      <c r="B299" s="74" t="s">
        <v>35</v>
      </c>
      <c r="C299" s="54">
        <f>SUM(C300:C311)</f>
        <v>173651</v>
      </c>
      <c r="D299" s="54">
        <f>SUM(D300:D311)</f>
        <v>541450</v>
      </c>
      <c r="E299" s="54">
        <f>SUM(E300:E311)</f>
        <v>270246</v>
      </c>
      <c r="F299" s="54">
        <f>SUM(F300:F311)</f>
        <v>279276</v>
      </c>
      <c r="G299" s="57"/>
      <c r="H299" s="57"/>
      <c r="I299" s="67">
        <f>F299/E299</f>
        <v>1.0334140005772519</v>
      </c>
    </row>
    <row r="300" spans="1:9" s="65" customFormat="1" ht="12.75">
      <c r="A300" s="51" t="s">
        <v>3</v>
      </c>
      <c r="B300" s="51" t="s">
        <v>5</v>
      </c>
      <c r="C300" s="55"/>
      <c r="D300" s="55">
        <v>4537</v>
      </c>
      <c r="E300" s="55">
        <v>4531</v>
      </c>
      <c r="F300" s="55">
        <v>20052</v>
      </c>
      <c r="G300" s="68"/>
      <c r="H300" s="68"/>
      <c r="I300" s="71">
        <f aca="true" t="shared" si="18" ref="I300:I307">F300/E300</f>
        <v>4.4255131317589935</v>
      </c>
    </row>
    <row r="301" spans="1:9" s="65" customFormat="1" ht="12.75">
      <c r="A301" s="51"/>
      <c r="B301" s="51" t="s">
        <v>46</v>
      </c>
      <c r="C301" s="55"/>
      <c r="D301" s="55">
        <v>469</v>
      </c>
      <c r="E301" s="55">
        <v>469</v>
      </c>
      <c r="F301" s="55">
        <v>1911</v>
      </c>
      <c r="G301" s="68"/>
      <c r="H301" s="68"/>
      <c r="I301" s="71">
        <f t="shared" si="18"/>
        <v>4.074626865671642</v>
      </c>
    </row>
    <row r="302" spans="1:9" s="65" customFormat="1" ht="12.75">
      <c r="A302" s="75"/>
      <c r="B302" s="51" t="s">
        <v>47</v>
      </c>
      <c r="C302" s="55"/>
      <c r="D302" s="55">
        <v>194</v>
      </c>
      <c r="E302" s="55">
        <v>194</v>
      </c>
      <c r="F302" s="55">
        <v>789</v>
      </c>
      <c r="G302" s="68"/>
      <c r="H302" s="68"/>
      <c r="I302" s="71">
        <f t="shared" si="18"/>
        <v>4.06701030927835</v>
      </c>
    </row>
    <row r="303" spans="1:9" s="65" customFormat="1" ht="12.75">
      <c r="A303" s="75"/>
      <c r="B303" s="51" t="s">
        <v>48</v>
      </c>
      <c r="C303" s="55"/>
      <c r="D303" s="55">
        <v>113</v>
      </c>
      <c r="E303" s="55">
        <v>113</v>
      </c>
      <c r="F303" s="55">
        <v>460</v>
      </c>
      <c r="G303" s="68"/>
      <c r="H303" s="68"/>
      <c r="I303" s="71">
        <f t="shared" si="18"/>
        <v>4.070796460176991</v>
      </c>
    </row>
    <row r="304" spans="1:9" s="65" customFormat="1" ht="12.75">
      <c r="A304" s="75"/>
      <c r="B304" s="51" t="s">
        <v>7</v>
      </c>
      <c r="C304" s="55"/>
      <c r="D304" s="55">
        <v>141901</v>
      </c>
      <c r="E304" s="55">
        <v>4170</v>
      </c>
      <c r="F304" s="55">
        <v>113591</v>
      </c>
      <c r="G304" s="68"/>
      <c r="H304" s="68"/>
      <c r="I304" s="71">
        <f t="shared" si="18"/>
        <v>27.240047961630694</v>
      </c>
    </row>
    <row r="305" spans="1:9" s="65" customFormat="1" ht="15" customHeight="1">
      <c r="A305" s="78"/>
      <c r="B305" s="51" t="s">
        <v>8</v>
      </c>
      <c r="C305" s="55">
        <v>500</v>
      </c>
      <c r="D305" s="55">
        <v>500</v>
      </c>
      <c r="E305" s="55"/>
      <c r="F305" s="55">
        <v>500</v>
      </c>
      <c r="G305" s="57"/>
      <c r="H305" s="57"/>
      <c r="I305" s="71"/>
    </row>
    <row r="306" spans="1:9" s="65" customFormat="1" ht="12.75">
      <c r="A306" s="78"/>
      <c r="B306" s="77" t="s">
        <v>9</v>
      </c>
      <c r="C306" s="55">
        <v>10000</v>
      </c>
      <c r="D306" s="55">
        <v>8000</v>
      </c>
      <c r="E306" s="55"/>
      <c r="F306" s="55">
        <v>15000</v>
      </c>
      <c r="G306" s="57"/>
      <c r="H306" s="57"/>
      <c r="I306" s="71"/>
    </row>
    <row r="307" spans="1:9" s="65" customFormat="1" ht="12.75">
      <c r="A307" s="78"/>
      <c r="B307" s="51" t="s">
        <v>10</v>
      </c>
      <c r="C307" s="55"/>
      <c r="D307" s="55">
        <v>1000</v>
      </c>
      <c r="E307" s="55">
        <v>671</v>
      </c>
      <c r="F307" s="55">
        <v>14250</v>
      </c>
      <c r="G307" s="57"/>
      <c r="H307" s="57"/>
      <c r="I307" s="71">
        <f t="shared" si="18"/>
        <v>21.236959761549926</v>
      </c>
    </row>
    <row r="308" spans="1:9" s="65" customFormat="1" ht="33.75">
      <c r="A308" s="78"/>
      <c r="B308" s="53" t="s">
        <v>84</v>
      </c>
      <c r="C308" s="55"/>
      <c r="D308" s="55">
        <v>30204</v>
      </c>
      <c r="E308" s="55"/>
      <c r="F308" s="55">
        <v>17000</v>
      </c>
      <c r="G308" s="57"/>
      <c r="H308" s="57"/>
      <c r="I308" s="71"/>
    </row>
    <row r="309" spans="1:9" s="65" customFormat="1" ht="12.75">
      <c r="A309" s="78"/>
      <c r="B309" s="53" t="s">
        <v>38</v>
      </c>
      <c r="C309" s="55">
        <v>159141</v>
      </c>
      <c r="D309" s="55">
        <v>352322</v>
      </c>
      <c r="E309" s="55">
        <v>260098</v>
      </c>
      <c r="F309" s="55">
        <v>93183</v>
      </c>
      <c r="G309" s="57"/>
      <c r="H309" s="57"/>
      <c r="I309" s="71">
        <f>F309/E309</f>
        <v>0.358261116963606</v>
      </c>
    </row>
    <row r="310" spans="1:9" s="65" customFormat="1" ht="12.75">
      <c r="A310" s="78"/>
      <c r="B310" s="51" t="s">
        <v>22</v>
      </c>
      <c r="C310" s="55">
        <v>2210</v>
      </c>
      <c r="D310" s="55">
        <v>2210</v>
      </c>
      <c r="E310" s="55"/>
      <c r="F310" s="55">
        <v>2540</v>
      </c>
      <c r="G310" s="57"/>
      <c r="H310" s="57"/>
      <c r="I310" s="71"/>
    </row>
    <row r="311" spans="1:9" s="65" customFormat="1" ht="12.75">
      <c r="A311" s="78"/>
      <c r="B311" s="51" t="s">
        <v>74</v>
      </c>
      <c r="C311" s="55">
        <v>1800</v>
      </c>
      <c r="D311" s="55"/>
      <c r="E311" s="55"/>
      <c r="F311" s="55"/>
      <c r="G311" s="57"/>
      <c r="H311" s="57"/>
      <c r="I311" s="71"/>
    </row>
    <row r="312" spans="1:9" s="65" customFormat="1" ht="12.75">
      <c r="A312" s="51"/>
      <c r="B312" s="53"/>
      <c r="C312" s="55"/>
      <c r="D312" s="55"/>
      <c r="E312" s="55"/>
      <c r="F312" s="55"/>
      <c r="G312" s="55"/>
      <c r="H312" s="55"/>
      <c r="I312" s="67"/>
    </row>
    <row r="313" spans="1:9" s="65" customFormat="1" ht="12.75">
      <c r="A313" s="75">
        <v>3</v>
      </c>
      <c r="B313" s="78" t="s">
        <v>12</v>
      </c>
      <c r="C313" s="54">
        <f>SUM(C314:C332)</f>
        <v>452849</v>
      </c>
      <c r="D313" s="54">
        <f>SUM(D314:D332)</f>
        <v>477869</v>
      </c>
      <c r="E313" s="54">
        <f>SUM(E314:E332)</f>
        <v>442602</v>
      </c>
      <c r="F313" s="54">
        <f>SUM(F314:F332)</f>
        <v>319464</v>
      </c>
      <c r="G313" s="68"/>
      <c r="H313" s="68" t="e">
        <f>SUM(H320:H328)</f>
        <v>#REF!</v>
      </c>
      <c r="I313" s="67">
        <f aca="true" t="shared" si="19" ref="I313:I328">F313/E313</f>
        <v>0.7217861645451218</v>
      </c>
    </row>
    <row r="314" spans="1:9" s="65" customFormat="1" ht="12.75">
      <c r="A314" s="51" t="s">
        <v>3</v>
      </c>
      <c r="B314" s="51" t="s">
        <v>4</v>
      </c>
      <c r="C314" s="51">
        <v>138868</v>
      </c>
      <c r="D314" s="55">
        <v>128714</v>
      </c>
      <c r="E314" s="55">
        <v>127779</v>
      </c>
      <c r="F314" s="51">
        <v>123122</v>
      </c>
      <c r="G314" s="68"/>
      <c r="H314" s="68"/>
      <c r="I314" s="71">
        <f t="shared" si="19"/>
        <v>0.9635542616548886</v>
      </c>
    </row>
    <row r="315" spans="1:9" s="65" customFormat="1" ht="12.75">
      <c r="A315" s="75"/>
      <c r="B315" s="51" t="s">
        <v>5</v>
      </c>
      <c r="C315" s="51">
        <v>12152</v>
      </c>
      <c r="D315" s="55">
        <v>21422</v>
      </c>
      <c r="E315" s="55">
        <v>20600</v>
      </c>
      <c r="F315" s="51">
        <v>5030</v>
      </c>
      <c r="G315" s="68"/>
      <c r="H315" s="68"/>
      <c r="I315" s="71">
        <f t="shared" si="19"/>
        <v>0.2441747572815534</v>
      </c>
    </row>
    <row r="316" spans="1:9" s="65" customFormat="1" ht="12.75">
      <c r="A316" s="75"/>
      <c r="B316" s="51" t="s">
        <v>46</v>
      </c>
      <c r="C316" s="51">
        <v>16781</v>
      </c>
      <c r="D316" s="55">
        <v>16068</v>
      </c>
      <c r="E316" s="55">
        <v>15767</v>
      </c>
      <c r="F316" s="51">
        <v>13580</v>
      </c>
      <c r="G316" s="68"/>
      <c r="H316" s="68"/>
      <c r="I316" s="71">
        <f t="shared" si="19"/>
        <v>0.8612925730957062</v>
      </c>
    </row>
    <row r="317" spans="1:9" s="65" customFormat="1" ht="12.75">
      <c r="A317" s="75"/>
      <c r="B317" s="51" t="s">
        <v>49</v>
      </c>
      <c r="C317" s="51">
        <v>2683</v>
      </c>
      <c r="D317" s="55">
        <v>2572</v>
      </c>
      <c r="E317" s="55">
        <v>2370</v>
      </c>
      <c r="F317" s="51">
        <v>983</v>
      </c>
      <c r="G317" s="68"/>
      <c r="H317" s="68"/>
      <c r="I317" s="71">
        <f t="shared" si="19"/>
        <v>0.4147679324894515</v>
      </c>
    </row>
    <row r="318" spans="1:9" s="65" customFormat="1" ht="12.75">
      <c r="A318" s="75"/>
      <c r="B318" s="51" t="s">
        <v>47</v>
      </c>
      <c r="C318" s="51">
        <v>6712</v>
      </c>
      <c r="D318" s="55">
        <v>6846</v>
      </c>
      <c r="E318" s="55">
        <v>6382</v>
      </c>
      <c r="F318" s="51">
        <v>5112</v>
      </c>
      <c r="G318" s="68"/>
      <c r="H318" s="68"/>
      <c r="I318" s="71">
        <f t="shared" si="19"/>
        <v>0.8010028204324663</v>
      </c>
    </row>
    <row r="319" spans="1:9" s="65" customFormat="1" ht="12.75">
      <c r="A319" s="75"/>
      <c r="B319" s="51" t="s">
        <v>48</v>
      </c>
      <c r="C319" s="51">
        <v>3165</v>
      </c>
      <c r="D319" s="55">
        <v>3197</v>
      </c>
      <c r="E319" s="55">
        <v>2966</v>
      </c>
      <c r="F319" s="51">
        <v>2866</v>
      </c>
      <c r="G319" s="68"/>
      <c r="H319" s="68"/>
      <c r="I319" s="71">
        <f t="shared" si="19"/>
        <v>0.9662845583277141</v>
      </c>
    </row>
    <row r="320" spans="1:9" s="65" customFormat="1" ht="12.75">
      <c r="A320" s="51"/>
      <c r="B320" s="51" t="s">
        <v>17</v>
      </c>
      <c r="C320" s="51">
        <v>60350</v>
      </c>
      <c r="D320" s="55">
        <v>52818</v>
      </c>
      <c r="E320" s="55">
        <v>49674</v>
      </c>
      <c r="F320" s="51">
        <v>56916</v>
      </c>
      <c r="G320" s="57"/>
      <c r="H320" s="57" t="e">
        <f>SUM(#REF!/#REF!)</f>
        <v>#REF!</v>
      </c>
      <c r="I320" s="71">
        <f t="shared" si="19"/>
        <v>1.1457905544147844</v>
      </c>
    </row>
    <row r="321" spans="1:9" s="65" customFormat="1" ht="12.75">
      <c r="A321" s="51"/>
      <c r="B321" s="5" t="s">
        <v>16</v>
      </c>
      <c r="C321" s="51"/>
      <c r="D321" s="55"/>
      <c r="E321" s="55"/>
      <c r="F321" s="51">
        <v>300</v>
      </c>
      <c r="G321" s="57"/>
      <c r="H321" s="57"/>
      <c r="I321" s="71"/>
    </row>
    <row r="322" spans="1:9" s="65" customFormat="1" ht="12.75">
      <c r="A322" s="51"/>
      <c r="B322" s="51" t="s">
        <v>6</v>
      </c>
      <c r="C322" s="51">
        <v>3110</v>
      </c>
      <c r="D322" s="55">
        <v>2410</v>
      </c>
      <c r="E322" s="55">
        <v>518</v>
      </c>
      <c r="F322" s="51">
        <v>505</v>
      </c>
      <c r="G322" s="57"/>
      <c r="H322" s="57" t="e">
        <f>SUM(#REF!/#REF!)</f>
        <v>#REF!</v>
      </c>
      <c r="I322" s="71">
        <f t="shared" si="19"/>
        <v>0.974903474903475</v>
      </c>
    </row>
    <row r="323" spans="1:9" s="65" customFormat="1" ht="12.75">
      <c r="A323" s="51"/>
      <c r="B323" s="51" t="s">
        <v>55</v>
      </c>
      <c r="C323" s="51">
        <v>1300</v>
      </c>
      <c r="D323" s="55">
        <v>1168</v>
      </c>
      <c r="E323" s="55">
        <v>659</v>
      </c>
      <c r="F323" s="51">
        <v>1900</v>
      </c>
      <c r="G323" s="57"/>
      <c r="H323" s="57" t="e">
        <f>SUM(#REF!/#REF!)</f>
        <v>#REF!</v>
      </c>
      <c r="I323" s="71">
        <f t="shared" si="19"/>
        <v>2.8831562974203337</v>
      </c>
    </row>
    <row r="324" spans="1:9" s="65" customFormat="1" ht="12.75">
      <c r="A324" s="51"/>
      <c r="B324" s="51" t="s">
        <v>7</v>
      </c>
      <c r="C324" s="51">
        <v>23450</v>
      </c>
      <c r="D324" s="55">
        <v>33136</v>
      </c>
      <c r="E324" s="55">
        <v>23525</v>
      </c>
      <c r="F324" s="51">
        <v>27500</v>
      </c>
      <c r="G324" s="57"/>
      <c r="H324" s="57" t="e">
        <f>SUM(#REF!/#REF!)</f>
        <v>#REF!</v>
      </c>
      <c r="I324" s="71">
        <f t="shared" si="19"/>
        <v>1.1689691817215728</v>
      </c>
    </row>
    <row r="325" spans="1:9" s="65" customFormat="1" ht="12.75">
      <c r="A325" s="51"/>
      <c r="B325" s="51" t="s">
        <v>8</v>
      </c>
      <c r="C325" s="51">
        <v>97672</v>
      </c>
      <c r="D325" s="55">
        <v>100249</v>
      </c>
      <c r="E325" s="55">
        <v>88277</v>
      </c>
      <c r="F325" s="51">
        <v>62269</v>
      </c>
      <c r="G325" s="57"/>
      <c r="H325" s="57" t="e">
        <f>SUM(#REF!/#REF!)</f>
        <v>#REF!</v>
      </c>
      <c r="I325" s="71">
        <f t="shared" si="19"/>
        <v>0.7053819228111513</v>
      </c>
    </row>
    <row r="326" spans="1:9" s="65" customFormat="1" ht="12.75">
      <c r="A326" s="51"/>
      <c r="B326" s="51" t="s">
        <v>9</v>
      </c>
      <c r="C326" s="51">
        <v>20452</v>
      </c>
      <c r="D326" s="55">
        <v>16307</v>
      </c>
      <c r="E326" s="55">
        <v>13740</v>
      </c>
      <c r="F326" s="51">
        <v>13949</v>
      </c>
      <c r="G326" s="57"/>
      <c r="H326" s="57" t="e">
        <f>SUM(#REF!/#REF!)</f>
        <v>#REF!</v>
      </c>
      <c r="I326" s="71">
        <f t="shared" si="19"/>
        <v>1.0152110625909752</v>
      </c>
    </row>
    <row r="327" spans="1:9" s="65" customFormat="1" ht="12.75">
      <c r="A327" s="51"/>
      <c r="B327" s="51" t="s">
        <v>10</v>
      </c>
      <c r="C327" s="51">
        <v>1000</v>
      </c>
      <c r="D327" s="55">
        <v>20302</v>
      </c>
      <c r="E327" s="55">
        <v>20302</v>
      </c>
      <c r="F327" s="51">
        <v>2900</v>
      </c>
      <c r="G327" s="57"/>
      <c r="H327" s="57"/>
      <c r="I327" s="71">
        <f t="shared" si="19"/>
        <v>0.1428430696483105</v>
      </c>
    </row>
    <row r="328" spans="1:9" s="65" customFormat="1" ht="12.75">
      <c r="A328" s="51"/>
      <c r="B328" s="51" t="s">
        <v>75</v>
      </c>
      <c r="C328" s="51">
        <v>1200</v>
      </c>
      <c r="D328" s="55">
        <v>6602</v>
      </c>
      <c r="E328" s="55">
        <v>3992</v>
      </c>
      <c r="F328" s="51">
        <v>600</v>
      </c>
      <c r="G328" s="57"/>
      <c r="H328" s="57" t="e">
        <f>SUM(#REF!/#REF!)</f>
        <v>#REF!</v>
      </c>
      <c r="I328" s="71">
        <f t="shared" si="19"/>
        <v>0.15030060120240482</v>
      </c>
    </row>
    <row r="329" spans="1:9" s="65" customFormat="1" ht="12.75">
      <c r="A329" s="51"/>
      <c r="B329" s="51" t="s">
        <v>13</v>
      </c>
      <c r="C329" s="51"/>
      <c r="D329" s="55">
        <v>130</v>
      </c>
      <c r="E329" s="55">
        <v>123</v>
      </c>
      <c r="F329" s="51"/>
      <c r="G329" s="57"/>
      <c r="H329" s="57"/>
      <c r="I329" s="71"/>
    </row>
    <row r="330" spans="1:9" s="65" customFormat="1" ht="12.75">
      <c r="A330" s="51"/>
      <c r="B330" s="51" t="s">
        <v>14</v>
      </c>
      <c r="C330" s="51"/>
      <c r="D330" s="55"/>
      <c r="E330" s="55"/>
      <c r="F330" s="51">
        <v>1932</v>
      </c>
      <c r="G330" s="57"/>
      <c r="H330" s="57"/>
      <c r="I330" s="71"/>
    </row>
    <row r="331" spans="1:9" s="65" customFormat="1" ht="13.5" customHeight="1">
      <c r="A331" s="51"/>
      <c r="B331" s="53" t="s">
        <v>38</v>
      </c>
      <c r="C331" s="51">
        <v>63954</v>
      </c>
      <c r="D331" s="55">
        <v>60924</v>
      </c>
      <c r="E331" s="55">
        <v>60924</v>
      </c>
      <c r="F331" s="51"/>
      <c r="G331" s="57"/>
      <c r="H331" s="57"/>
      <c r="I331" s="71"/>
    </row>
    <row r="332" spans="1:9" s="65" customFormat="1" ht="13.5" customHeight="1">
      <c r="A332" s="51"/>
      <c r="B332" s="51" t="s">
        <v>22</v>
      </c>
      <c r="C332" s="51"/>
      <c r="D332" s="55">
        <v>5004</v>
      </c>
      <c r="E332" s="55">
        <v>5004</v>
      </c>
      <c r="F332" s="51"/>
      <c r="G332" s="57"/>
      <c r="H332" s="57"/>
      <c r="I332" s="71"/>
    </row>
    <row r="333" spans="1:9" s="65" customFormat="1" ht="12.75">
      <c r="A333" s="51"/>
      <c r="B333" s="51"/>
      <c r="C333" s="55"/>
      <c r="D333" s="55"/>
      <c r="E333" s="55"/>
      <c r="F333" s="56"/>
      <c r="G333" s="57"/>
      <c r="H333" s="57"/>
      <c r="I333" s="71"/>
    </row>
    <row r="334" spans="1:9" s="65" customFormat="1" ht="12.75">
      <c r="A334" s="75">
        <v>4</v>
      </c>
      <c r="B334" s="78" t="s">
        <v>15</v>
      </c>
      <c r="C334" s="54">
        <f>SUM(C335:C337)</f>
        <v>2164</v>
      </c>
      <c r="D334" s="54">
        <f>SUM(D335:D337)</f>
        <v>4478</v>
      </c>
      <c r="E334" s="54">
        <f>SUM(E335:E337)</f>
        <v>4464</v>
      </c>
      <c r="F334" s="54">
        <f>SUM(F335:F337)</f>
        <v>7484</v>
      </c>
      <c r="G334" s="68"/>
      <c r="H334" s="79" t="e">
        <f>SUM(H335:H337)</f>
        <v>#REF!</v>
      </c>
      <c r="I334" s="67">
        <f>F334/E334</f>
        <v>1.6765232974910393</v>
      </c>
    </row>
    <row r="335" spans="1:9" s="65" customFormat="1" ht="12.75">
      <c r="A335" s="51" t="s">
        <v>3</v>
      </c>
      <c r="B335" s="51" t="s">
        <v>7</v>
      </c>
      <c r="C335" s="51">
        <v>300</v>
      </c>
      <c r="D335" s="55">
        <v>500</v>
      </c>
      <c r="E335" s="55">
        <v>486</v>
      </c>
      <c r="F335" s="51">
        <v>500</v>
      </c>
      <c r="G335" s="57"/>
      <c r="H335" s="57" t="e">
        <f>SUM(#REF!/#REF!)</f>
        <v>#REF!</v>
      </c>
      <c r="I335" s="71">
        <f>F335/E335</f>
        <v>1.02880658436214</v>
      </c>
    </row>
    <row r="336" spans="1:9" s="65" customFormat="1" ht="12.75">
      <c r="A336" s="51"/>
      <c r="B336" s="51" t="s">
        <v>8</v>
      </c>
      <c r="C336" s="51">
        <v>1000</v>
      </c>
      <c r="D336" s="55">
        <v>3114</v>
      </c>
      <c r="E336" s="55">
        <v>3114</v>
      </c>
      <c r="F336" s="51">
        <v>6120</v>
      </c>
      <c r="G336" s="57"/>
      <c r="H336" s="57" t="e">
        <f>SUM(#REF!/#REF!)</f>
        <v>#REF!</v>
      </c>
      <c r="I336" s="71">
        <f>F336/E336</f>
        <v>1.9653179190751444</v>
      </c>
    </row>
    <row r="337" spans="1:9" s="65" customFormat="1" ht="12.75">
      <c r="A337" s="51"/>
      <c r="B337" s="51" t="s">
        <v>9</v>
      </c>
      <c r="C337" s="51">
        <v>864</v>
      </c>
      <c r="D337" s="55">
        <v>864</v>
      </c>
      <c r="E337" s="55">
        <v>864</v>
      </c>
      <c r="F337" s="51">
        <v>864</v>
      </c>
      <c r="G337" s="57"/>
      <c r="H337" s="57" t="e">
        <f>SUM(#REF!/#REF!)</f>
        <v>#REF!</v>
      </c>
      <c r="I337" s="71">
        <f>F337/E337</f>
        <v>1</v>
      </c>
    </row>
    <row r="338" spans="1:9" s="65" customFormat="1" ht="12.75">
      <c r="A338" s="51"/>
      <c r="B338" s="51"/>
      <c r="C338" s="57"/>
      <c r="D338" s="55"/>
      <c r="E338" s="55"/>
      <c r="F338" s="57"/>
      <c r="G338" s="57"/>
      <c r="H338" s="55"/>
      <c r="I338" s="71"/>
    </row>
    <row r="339" spans="1:9" s="65" customFormat="1" ht="21.75">
      <c r="A339" s="75">
        <v>5</v>
      </c>
      <c r="B339" s="76" t="s">
        <v>70</v>
      </c>
      <c r="C339" s="54">
        <f>SUM(C340:C354)</f>
        <v>203518</v>
      </c>
      <c r="D339" s="54">
        <f>SUM(D340:D354)</f>
        <v>210877</v>
      </c>
      <c r="E339" s="54">
        <f>SUM(E340:E354)</f>
        <v>201989</v>
      </c>
      <c r="F339" s="54">
        <f>SUM(F340:F354)</f>
        <v>265483</v>
      </c>
      <c r="G339" s="68"/>
      <c r="H339" s="79" t="e">
        <f>SUM(H340:H351)</f>
        <v>#REF!</v>
      </c>
      <c r="I339" s="67">
        <f aca="true" t="shared" si="20" ref="I339:I351">F339/E339</f>
        <v>1.3143438504076954</v>
      </c>
    </row>
    <row r="340" spans="1:9" s="65" customFormat="1" ht="12.75">
      <c r="A340" s="51" t="s">
        <v>3</v>
      </c>
      <c r="B340" s="51" t="s">
        <v>4</v>
      </c>
      <c r="C340" s="51">
        <v>69541</v>
      </c>
      <c r="D340" s="55">
        <v>70541</v>
      </c>
      <c r="E340" s="55">
        <v>70124</v>
      </c>
      <c r="F340" s="51">
        <v>87069</v>
      </c>
      <c r="G340" s="57"/>
      <c r="H340" s="57" t="e">
        <f>SUM(#REF!/#REF!)</f>
        <v>#REF!</v>
      </c>
      <c r="I340" s="71">
        <f t="shared" si="20"/>
        <v>1.241643374593577</v>
      </c>
    </row>
    <row r="341" spans="1:9" s="65" customFormat="1" ht="12.75">
      <c r="A341" s="51"/>
      <c r="B341" s="51" t="s">
        <v>5</v>
      </c>
      <c r="C341" s="51">
        <v>11094</v>
      </c>
      <c r="D341" s="55">
        <v>7518</v>
      </c>
      <c r="E341" s="55">
        <v>7144</v>
      </c>
      <c r="F341" s="51">
        <v>4968</v>
      </c>
      <c r="G341" s="57"/>
      <c r="H341" s="57" t="e">
        <f>SUM(#REF!/#REF!)</f>
        <v>#REF!</v>
      </c>
      <c r="I341" s="71">
        <f t="shared" si="20"/>
        <v>0.6954087346024636</v>
      </c>
    </row>
    <row r="342" spans="1:9" s="65" customFormat="1" ht="12.75">
      <c r="A342" s="51"/>
      <c r="B342" s="51" t="s">
        <v>46</v>
      </c>
      <c r="C342" s="51">
        <v>8618</v>
      </c>
      <c r="D342" s="55">
        <v>8915</v>
      </c>
      <c r="E342" s="55">
        <v>8639</v>
      </c>
      <c r="F342" s="51">
        <v>10949</v>
      </c>
      <c r="G342" s="57"/>
      <c r="H342" s="57" t="e">
        <f>SUM(#REF!/#REF!)</f>
        <v>#REF!</v>
      </c>
      <c r="I342" s="71">
        <f t="shared" si="20"/>
        <v>1.2673920592661188</v>
      </c>
    </row>
    <row r="343" spans="1:9" s="65" customFormat="1" ht="12.75">
      <c r="A343" s="51"/>
      <c r="B343" s="51" t="s">
        <v>47</v>
      </c>
      <c r="C343" s="51">
        <v>3490</v>
      </c>
      <c r="D343" s="55">
        <v>3508</v>
      </c>
      <c r="E343" s="55">
        <v>3453</v>
      </c>
      <c r="F343" s="51">
        <v>4322</v>
      </c>
      <c r="G343" s="57"/>
      <c r="H343" s="57" t="e">
        <f>SUM(#REF!/#REF!)</f>
        <v>#REF!</v>
      </c>
      <c r="I343" s="71">
        <f t="shared" si="20"/>
        <v>1.2516652186504489</v>
      </c>
    </row>
    <row r="344" spans="1:9" s="65" customFormat="1" ht="12.75">
      <c r="A344" s="51"/>
      <c r="B344" s="51" t="s">
        <v>48</v>
      </c>
      <c r="C344" s="51">
        <v>1641</v>
      </c>
      <c r="D344" s="55">
        <v>1641</v>
      </c>
      <c r="E344" s="55">
        <v>1613</v>
      </c>
      <c r="F344" s="51">
        <v>2026</v>
      </c>
      <c r="G344" s="57"/>
      <c r="H344" s="57" t="e">
        <f>SUM(#REF!/#REF!)</f>
        <v>#REF!</v>
      </c>
      <c r="I344" s="71">
        <f t="shared" si="20"/>
        <v>1.2560446373217606</v>
      </c>
    </row>
    <row r="345" spans="1:9" s="65" customFormat="1" ht="12.75">
      <c r="A345" s="51"/>
      <c r="B345" s="51" t="s">
        <v>17</v>
      </c>
      <c r="C345" s="51">
        <v>69000</v>
      </c>
      <c r="D345" s="55">
        <v>72500</v>
      </c>
      <c r="E345" s="55">
        <v>67672</v>
      </c>
      <c r="F345" s="51">
        <v>69000</v>
      </c>
      <c r="G345" s="57"/>
      <c r="H345" s="57" t="e">
        <f>SUM(#REF!/#REF!)</f>
        <v>#REF!</v>
      </c>
      <c r="I345" s="71">
        <f t="shared" si="20"/>
        <v>1.0196240690388936</v>
      </c>
    </row>
    <row r="346" spans="1:9" s="65" customFormat="1" ht="12.75">
      <c r="A346" s="51"/>
      <c r="B346" s="51" t="s">
        <v>6</v>
      </c>
      <c r="C346" s="51">
        <v>590</v>
      </c>
      <c r="D346" s="55">
        <v>590</v>
      </c>
      <c r="E346" s="55">
        <v>556</v>
      </c>
      <c r="F346" s="51">
        <v>577</v>
      </c>
      <c r="G346" s="57"/>
      <c r="H346" s="57" t="e">
        <f>SUM(#REF!/#REF!)</f>
        <v>#REF!</v>
      </c>
      <c r="I346" s="71">
        <f t="shared" si="20"/>
        <v>1.0377697841726619</v>
      </c>
    </row>
    <row r="347" spans="1:9" s="65" customFormat="1" ht="15" customHeight="1">
      <c r="A347" s="51"/>
      <c r="B347" s="51" t="s">
        <v>7</v>
      </c>
      <c r="C347" s="51">
        <v>13854</v>
      </c>
      <c r="D347" s="55">
        <v>13669</v>
      </c>
      <c r="E347" s="55">
        <v>12375</v>
      </c>
      <c r="F347" s="51">
        <v>15696</v>
      </c>
      <c r="G347" s="57"/>
      <c r="H347" s="57" t="e">
        <f>SUM(#REF!/#REF!)</f>
        <v>#REF!</v>
      </c>
      <c r="I347" s="71">
        <f t="shared" si="20"/>
        <v>1.2683636363636364</v>
      </c>
    </row>
    <row r="348" spans="1:9" s="65" customFormat="1" ht="14.25" customHeight="1">
      <c r="A348" s="51"/>
      <c r="B348" s="51" t="s">
        <v>8</v>
      </c>
      <c r="C348" s="51">
        <v>20460</v>
      </c>
      <c r="D348" s="55">
        <v>23860</v>
      </c>
      <c r="E348" s="55">
        <v>22831</v>
      </c>
      <c r="F348" s="51">
        <v>48622</v>
      </c>
      <c r="G348" s="57"/>
      <c r="H348" s="57" t="e">
        <f>SUM(#REF!/#REF!)</f>
        <v>#REF!</v>
      </c>
      <c r="I348" s="71">
        <f t="shared" si="20"/>
        <v>2.1296482852262275</v>
      </c>
    </row>
    <row r="349" spans="1:9" s="65" customFormat="1" ht="14.25" customHeight="1">
      <c r="A349" s="51"/>
      <c r="B349" s="51" t="s">
        <v>9</v>
      </c>
      <c r="C349" s="51">
        <v>2100</v>
      </c>
      <c r="D349" s="55">
        <v>2205</v>
      </c>
      <c r="E349" s="55">
        <v>2197</v>
      </c>
      <c r="F349" s="51">
        <v>2308</v>
      </c>
      <c r="G349" s="57"/>
      <c r="H349" s="57" t="e">
        <f>SUM(#REF!/#REF!)</f>
        <v>#REF!</v>
      </c>
      <c r="I349" s="71">
        <f t="shared" si="20"/>
        <v>1.0505234410559854</v>
      </c>
    </row>
    <row r="350" spans="1:9" s="65" customFormat="1" ht="12.75" customHeight="1">
      <c r="A350" s="51"/>
      <c r="B350" s="51" t="s">
        <v>10</v>
      </c>
      <c r="C350" s="51">
        <v>1000</v>
      </c>
      <c r="D350" s="55">
        <v>3900</v>
      </c>
      <c r="E350" s="55">
        <v>3683</v>
      </c>
      <c r="F350" s="51">
        <v>1900</v>
      </c>
      <c r="G350" s="57"/>
      <c r="H350" s="57"/>
      <c r="I350" s="71">
        <f t="shared" si="20"/>
        <v>0.5158837903882705</v>
      </c>
    </row>
    <row r="351" spans="1:9" s="65" customFormat="1" ht="12.75">
      <c r="A351" s="51"/>
      <c r="B351" s="51" t="s">
        <v>13</v>
      </c>
      <c r="C351" s="51">
        <v>1630</v>
      </c>
      <c r="D351" s="55">
        <v>1530</v>
      </c>
      <c r="E351" s="55">
        <v>1308</v>
      </c>
      <c r="F351" s="51">
        <v>1530</v>
      </c>
      <c r="G351" s="57"/>
      <c r="H351" s="57" t="e">
        <f>SUM(#REF!/#REF!)</f>
        <v>#REF!</v>
      </c>
      <c r="I351" s="71">
        <f t="shared" si="20"/>
        <v>1.1697247706422018</v>
      </c>
    </row>
    <row r="352" spans="1:9" s="65" customFormat="1" ht="12.75">
      <c r="A352" s="51"/>
      <c r="B352" s="51" t="s">
        <v>14</v>
      </c>
      <c r="C352" s="51"/>
      <c r="D352" s="55"/>
      <c r="E352" s="55"/>
      <c r="F352" s="51">
        <v>996</v>
      </c>
      <c r="G352" s="57"/>
      <c r="H352" s="55"/>
      <c r="I352" s="71"/>
    </row>
    <row r="353" spans="1:9" s="65" customFormat="1" ht="25.5" customHeight="1">
      <c r="A353" s="51"/>
      <c r="B353" s="53" t="s">
        <v>71</v>
      </c>
      <c r="C353" s="51">
        <v>500</v>
      </c>
      <c r="D353" s="55">
        <v>500</v>
      </c>
      <c r="E353" s="55">
        <v>394</v>
      </c>
      <c r="F353" s="51">
        <v>520</v>
      </c>
      <c r="G353" s="57"/>
      <c r="H353" s="55"/>
      <c r="I353" s="71">
        <f>F353/E353</f>
        <v>1.3197969543147208</v>
      </c>
    </row>
    <row r="354" spans="1:9" s="65" customFormat="1" ht="24" customHeight="1">
      <c r="A354" s="51"/>
      <c r="B354" s="53" t="s">
        <v>86</v>
      </c>
      <c r="C354" s="51"/>
      <c r="D354" s="55"/>
      <c r="E354" s="55"/>
      <c r="F354" s="51">
        <v>15000</v>
      </c>
      <c r="G354" s="57"/>
      <c r="H354" s="55"/>
      <c r="I354" s="71"/>
    </row>
    <row r="355" spans="1:9" s="65" customFormat="1" ht="15" customHeight="1">
      <c r="A355" s="51"/>
      <c r="B355" s="51"/>
      <c r="C355" s="55"/>
      <c r="D355" s="55"/>
      <c r="E355" s="55"/>
      <c r="F355" s="57"/>
      <c r="G355" s="57"/>
      <c r="H355" s="55"/>
      <c r="I355" s="71"/>
    </row>
    <row r="356" spans="1:9" s="65" customFormat="1" ht="12.75">
      <c r="A356" s="75">
        <v>6</v>
      </c>
      <c r="B356" s="78" t="s">
        <v>23</v>
      </c>
      <c r="C356" s="54">
        <f>SUM(C357:C373)</f>
        <v>1726755</v>
      </c>
      <c r="D356" s="54">
        <f>SUM(D357:D373)</f>
        <v>1945080</v>
      </c>
      <c r="E356" s="54">
        <f>SUM(E357:E373)</f>
        <v>1847062</v>
      </c>
      <c r="F356" s="54">
        <f>SUM(F357:F373)</f>
        <v>1656745</v>
      </c>
      <c r="G356" s="68"/>
      <c r="H356" s="79" t="e">
        <f>SUM(H357:H371)</f>
        <v>#REF!</v>
      </c>
      <c r="I356" s="67">
        <f aca="true" t="shared" si="21" ref="I356:I368">F356/E356</f>
        <v>0.8969623109565353</v>
      </c>
    </row>
    <row r="357" spans="1:9" s="65" customFormat="1" ht="12.75">
      <c r="A357" s="51" t="s">
        <v>3</v>
      </c>
      <c r="B357" s="51" t="s">
        <v>4</v>
      </c>
      <c r="C357" s="51">
        <v>392587</v>
      </c>
      <c r="D357" s="55">
        <v>369545</v>
      </c>
      <c r="E357" s="55">
        <v>357650</v>
      </c>
      <c r="F357" s="51">
        <v>482501</v>
      </c>
      <c r="G357" s="57"/>
      <c r="H357" s="57" t="e">
        <f>SUM(#REF!/#REF!)</f>
        <v>#REF!</v>
      </c>
      <c r="I357" s="71">
        <f t="shared" si="21"/>
        <v>1.349087096323221</v>
      </c>
    </row>
    <row r="358" spans="1:9" s="65" customFormat="1" ht="12.75">
      <c r="A358" s="51"/>
      <c r="B358" s="51" t="s">
        <v>5</v>
      </c>
      <c r="C358" s="51">
        <v>10508</v>
      </c>
      <c r="D358" s="55">
        <v>12460</v>
      </c>
      <c r="E358" s="55">
        <v>7975</v>
      </c>
      <c r="F358" s="51">
        <v>18878</v>
      </c>
      <c r="G358" s="57"/>
      <c r="H358" s="57" t="e">
        <f>SUM(#REF!/#REF!)</f>
        <v>#REF!</v>
      </c>
      <c r="I358" s="71">
        <f t="shared" si="21"/>
        <v>2.3671473354231973</v>
      </c>
    </row>
    <row r="359" spans="1:9" s="65" customFormat="1" ht="15" customHeight="1">
      <c r="A359" s="51"/>
      <c r="B359" s="51" t="s">
        <v>46</v>
      </c>
      <c r="C359" s="51">
        <v>47928</v>
      </c>
      <c r="D359" s="55">
        <v>46681</v>
      </c>
      <c r="E359" s="55">
        <v>43719</v>
      </c>
      <c r="F359" s="51">
        <v>58027</v>
      </c>
      <c r="G359" s="57"/>
      <c r="H359" s="57" t="e">
        <f>SUM(#REF!/#REF!)</f>
        <v>#REF!</v>
      </c>
      <c r="I359" s="71">
        <f t="shared" si="21"/>
        <v>1.327271895514536</v>
      </c>
    </row>
    <row r="360" spans="1:9" s="65" customFormat="1" ht="15" customHeight="1">
      <c r="A360" s="51"/>
      <c r="B360" s="51" t="s">
        <v>47</v>
      </c>
      <c r="C360" s="51">
        <v>19082</v>
      </c>
      <c r="D360" s="55">
        <v>18515</v>
      </c>
      <c r="E360" s="55">
        <v>17874</v>
      </c>
      <c r="F360" s="51">
        <v>23162</v>
      </c>
      <c r="G360" s="57"/>
      <c r="H360" s="57" t="e">
        <f>SUM(#REF!/#REF!)</f>
        <v>#REF!</v>
      </c>
      <c r="I360" s="71">
        <f t="shared" si="21"/>
        <v>1.2958487188094439</v>
      </c>
    </row>
    <row r="361" spans="1:9" s="65" customFormat="1" ht="15" customHeight="1">
      <c r="A361" s="51"/>
      <c r="B361" s="51" t="s">
        <v>48</v>
      </c>
      <c r="C361" s="51">
        <v>9385</v>
      </c>
      <c r="D361" s="55">
        <v>8805</v>
      </c>
      <c r="E361" s="55">
        <v>8508</v>
      </c>
      <c r="F361" s="51">
        <v>11554</v>
      </c>
      <c r="G361" s="57"/>
      <c r="H361" s="57"/>
      <c r="I361" s="71">
        <f t="shared" si="21"/>
        <v>1.3580159849553362</v>
      </c>
    </row>
    <row r="362" spans="1:9" s="65" customFormat="1" ht="15" customHeight="1">
      <c r="A362" s="51"/>
      <c r="B362" s="51" t="s">
        <v>6</v>
      </c>
      <c r="C362" s="51">
        <v>1200</v>
      </c>
      <c r="D362" s="55">
        <v>526</v>
      </c>
      <c r="E362" s="55">
        <v>503</v>
      </c>
      <c r="F362" s="51">
        <v>5250</v>
      </c>
      <c r="G362" s="57"/>
      <c r="H362" s="57"/>
      <c r="I362" s="71">
        <f t="shared" si="21"/>
        <v>10.43737574552684</v>
      </c>
    </row>
    <row r="363" spans="1:9" s="65" customFormat="1" ht="15" customHeight="1">
      <c r="A363" s="51"/>
      <c r="B363" s="51" t="s">
        <v>7</v>
      </c>
      <c r="C363" s="51">
        <v>80250</v>
      </c>
      <c r="D363" s="55">
        <v>66456</v>
      </c>
      <c r="E363" s="55">
        <v>53326</v>
      </c>
      <c r="F363" s="51">
        <v>105599</v>
      </c>
      <c r="G363" s="57"/>
      <c r="H363" s="57" t="e">
        <f>SUM(#REF!/#REF!)</f>
        <v>#REF!</v>
      </c>
      <c r="I363" s="71">
        <f t="shared" si="21"/>
        <v>1.9802535348610435</v>
      </c>
    </row>
    <row r="364" spans="1:9" s="65" customFormat="1" ht="15" customHeight="1">
      <c r="A364" s="51"/>
      <c r="B364" s="51" t="s">
        <v>8</v>
      </c>
      <c r="C364" s="51">
        <v>193522</v>
      </c>
      <c r="D364" s="55">
        <v>225367</v>
      </c>
      <c r="E364" s="55">
        <v>202354</v>
      </c>
      <c r="F364" s="51">
        <v>373045</v>
      </c>
      <c r="G364" s="57"/>
      <c r="H364" s="57" t="e">
        <f>SUM(#REF!/#REF!)</f>
        <v>#REF!</v>
      </c>
      <c r="I364" s="71">
        <f t="shared" si="21"/>
        <v>1.8435266908487107</v>
      </c>
    </row>
    <row r="365" spans="1:9" s="65" customFormat="1" ht="15" customHeight="1">
      <c r="A365" s="51"/>
      <c r="B365" s="51" t="s">
        <v>9</v>
      </c>
      <c r="C365" s="51">
        <v>29675</v>
      </c>
      <c r="D365" s="55">
        <v>45792</v>
      </c>
      <c r="E365" s="55">
        <v>35840</v>
      </c>
      <c r="F365" s="51">
        <v>46886</v>
      </c>
      <c r="G365" s="57"/>
      <c r="H365" s="57" t="e">
        <f>SUM(#REF!/#REF!)</f>
        <v>#REF!</v>
      </c>
      <c r="I365" s="71">
        <f t="shared" si="21"/>
        <v>1.308203125</v>
      </c>
    </row>
    <row r="366" spans="1:9" s="65" customFormat="1" ht="12.75">
      <c r="A366" s="51"/>
      <c r="B366" s="51" t="s">
        <v>10</v>
      </c>
      <c r="C366" s="51">
        <v>100933</v>
      </c>
      <c r="D366" s="55">
        <v>197825</v>
      </c>
      <c r="E366" s="55">
        <v>186928</v>
      </c>
      <c r="F366" s="51">
        <v>80600</v>
      </c>
      <c r="G366" s="57"/>
      <c r="H366" s="57"/>
      <c r="I366" s="71">
        <f t="shared" si="21"/>
        <v>0.4311820594025507</v>
      </c>
    </row>
    <row r="367" spans="1:9" s="65" customFormat="1" ht="12.75">
      <c r="A367" s="51"/>
      <c r="B367" s="51" t="s">
        <v>13</v>
      </c>
      <c r="C367" s="51">
        <v>4805</v>
      </c>
      <c r="D367" s="55">
        <v>40</v>
      </c>
      <c r="E367" s="55">
        <v>20</v>
      </c>
      <c r="F367" s="51">
        <v>7192</v>
      </c>
      <c r="G367" s="57"/>
      <c r="H367" s="57" t="e">
        <f>SUM(#REF!/#REF!)</f>
        <v>#REF!</v>
      </c>
      <c r="I367" s="71"/>
    </row>
    <row r="368" spans="1:9" s="65" customFormat="1" ht="12.75">
      <c r="A368" s="51"/>
      <c r="B368" s="51" t="s">
        <v>14</v>
      </c>
      <c r="C368" s="51"/>
      <c r="D368" s="55">
        <v>6062</v>
      </c>
      <c r="E368" s="55">
        <v>5527</v>
      </c>
      <c r="F368" s="51">
        <v>7240</v>
      </c>
      <c r="G368" s="57"/>
      <c r="H368" s="55"/>
      <c r="I368" s="71">
        <f t="shared" si="21"/>
        <v>1.3099330559073639</v>
      </c>
    </row>
    <row r="369" spans="1:9" s="65" customFormat="1" ht="23.25" customHeight="1">
      <c r="A369" s="51"/>
      <c r="B369" s="53" t="s">
        <v>71</v>
      </c>
      <c r="C369" s="51">
        <v>1047</v>
      </c>
      <c r="D369" s="55">
        <v>2205</v>
      </c>
      <c r="E369" s="55">
        <v>2205</v>
      </c>
      <c r="F369" s="51">
        <v>3849</v>
      </c>
      <c r="G369" s="57"/>
      <c r="H369" s="55"/>
      <c r="I369" s="71">
        <f>F369/E369</f>
        <v>1.745578231292517</v>
      </c>
    </row>
    <row r="370" spans="1:9" s="65" customFormat="1" ht="12.75">
      <c r="A370" s="51"/>
      <c r="B370" s="51" t="s">
        <v>24</v>
      </c>
      <c r="C370" s="51">
        <v>767795</v>
      </c>
      <c r="D370" s="55">
        <v>769988</v>
      </c>
      <c r="E370" s="55">
        <v>769860</v>
      </c>
      <c r="F370" s="51">
        <v>14590</v>
      </c>
      <c r="G370" s="57"/>
      <c r="H370" s="57" t="e">
        <f>SUM(#REF!/#REF!)</f>
        <v>#REF!</v>
      </c>
      <c r="I370" s="71">
        <f>F370/E370</f>
        <v>0.01895149767490193</v>
      </c>
    </row>
    <row r="371" spans="1:9" s="65" customFormat="1" ht="12.75">
      <c r="A371" s="51"/>
      <c r="B371" s="51" t="s">
        <v>40</v>
      </c>
      <c r="C371" s="51">
        <v>57004</v>
      </c>
      <c r="D371" s="55">
        <v>161979</v>
      </c>
      <c r="E371" s="55">
        <v>152973</v>
      </c>
      <c r="F371" s="51">
        <v>407338</v>
      </c>
      <c r="G371" s="57"/>
      <c r="H371" s="57"/>
      <c r="I371" s="71">
        <f>F371/E371</f>
        <v>2.662809776888732</v>
      </c>
    </row>
    <row r="372" spans="1:9" s="65" customFormat="1" ht="12.75">
      <c r="A372" s="51"/>
      <c r="B372" s="51" t="s">
        <v>73</v>
      </c>
      <c r="C372" s="51">
        <v>11034</v>
      </c>
      <c r="D372" s="55">
        <v>11034</v>
      </c>
      <c r="E372" s="55"/>
      <c r="F372" s="51">
        <v>11034</v>
      </c>
      <c r="G372" s="57"/>
      <c r="H372" s="57"/>
      <c r="I372" s="71"/>
    </row>
    <row r="373" spans="1:9" s="65" customFormat="1" ht="12.75">
      <c r="A373" s="51"/>
      <c r="B373" s="51" t="s">
        <v>85</v>
      </c>
      <c r="C373" s="51"/>
      <c r="D373" s="55">
        <v>1800</v>
      </c>
      <c r="E373" s="55">
        <v>1800</v>
      </c>
      <c r="F373" s="51"/>
      <c r="G373" s="57"/>
      <c r="H373" s="57"/>
      <c r="I373" s="71">
        <f>F373/E373</f>
        <v>0</v>
      </c>
    </row>
    <row r="374" spans="1:9" s="65" customFormat="1" ht="12.75">
      <c r="A374" s="51"/>
      <c r="B374" s="51"/>
      <c r="C374" s="51"/>
      <c r="D374" s="55"/>
      <c r="E374" s="55"/>
      <c r="F374" s="51"/>
      <c r="G374" s="57"/>
      <c r="H374" s="55"/>
      <c r="I374" s="71"/>
    </row>
    <row r="375" spans="1:9" s="65" customFormat="1" ht="21.75">
      <c r="A375" s="75">
        <v>7</v>
      </c>
      <c r="B375" s="76" t="s">
        <v>19</v>
      </c>
      <c r="C375" s="54">
        <f>SUM(C376:C390)</f>
        <v>135234</v>
      </c>
      <c r="D375" s="54">
        <f>SUM(D376:D390)</f>
        <v>1791954</v>
      </c>
      <c r="E375" s="54">
        <f>SUM(E376:E390)</f>
        <v>127585</v>
      </c>
      <c r="F375" s="54">
        <f>SUM(F376:F390)</f>
        <v>2143378</v>
      </c>
      <c r="G375" s="68"/>
      <c r="H375" s="79" t="e">
        <f>SUM(H376:H386)</f>
        <v>#REF!</v>
      </c>
      <c r="I375" s="67">
        <f>F375/E375</f>
        <v>16.79960810440099</v>
      </c>
    </row>
    <row r="376" spans="1:9" s="65" customFormat="1" ht="12" customHeight="1">
      <c r="A376" s="51" t="s">
        <v>3</v>
      </c>
      <c r="B376" s="51" t="s">
        <v>4</v>
      </c>
      <c r="C376" s="55">
        <v>9250</v>
      </c>
      <c r="D376" s="55">
        <v>9417</v>
      </c>
      <c r="E376" s="55">
        <v>9417</v>
      </c>
      <c r="F376" s="55">
        <v>9940</v>
      </c>
      <c r="G376" s="57"/>
      <c r="H376" s="57" t="e">
        <f>SUM(#REF!/#REF!)</f>
        <v>#REF!</v>
      </c>
      <c r="I376" s="71">
        <f>F376/E376</f>
        <v>1.0555378570670064</v>
      </c>
    </row>
    <row r="377" spans="1:9" s="65" customFormat="1" ht="12.75">
      <c r="A377" s="51"/>
      <c r="B377" s="51" t="s">
        <v>5</v>
      </c>
      <c r="C377" s="55">
        <v>3739</v>
      </c>
      <c r="D377" s="55">
        <v>4789</v>
      </c>
      <c r="E377" s="55">
        <v>4697</v>
      </c>
      <c r="F377" s="55">
        <v>7800</v>
      </c>
      <c r="G377" s="57"/>
      <c r="H377" s="57" t="e">
        <f>SUM(#REF!/#REF!)</f>
        <v>#REF!</v>
      </c>
      <c r="I377" s="71">
        <f>F377/E377</f>
        <v>1.6606344475196935</v>
      </c>
    </row>
    <row r="378" spans="1:9" s="65" customFormat="1" ht="12.75">
      <c r="A378" s="51"/>
      <c r="B378" s="51" t="s">
        <v>46</v>
      </c>
      <c r="C378" s="58">
        <v>1334</v>
      </c>
      <c r="D378" s="55">
        <v>1414</v>
      </c>
      <c r="E378" s="55">
        <v>1414</v>
      </c>
      <c r="F378" s="58">
        <v>1432</v>
      </c>
      <c r="G378" s="57"/>
      <c r="H378" s="57" t="e">
        <f>SUM(#REF!/#REF!)</f>
        <v>#REF!</v>
      </c>
      <c r="I378" s="71">
        <f>F378/E378</f>
        <v>1.0127298444130128</v>
      </c>
    </row>
    <row r="379" spans="1:9" s="65" customFormat="1" ht="12.75">
      <c r="A379" s="51"/>
      <c r="B379" s="51" t="s">
        <v>47</v>
      </c>
      <c r="C379" s="58">
        <v>482</v>
      </c>
      <c r="D379" s="55">
        <v>505</v>
      </c>
      <c r="E379" s="55">
        <v>480</v>
      </c>
      <c r="F379" s="58">
        <v>534</v>
      </c>
      <c r="G379" s="57"/>
      <c r="H379" s="57" t="e">
        <f>SUM(#REF!/#REF!)</f>
        <v>#REF!</v>
      </c>
      <c r="I379" s="71">
        <f>F379/E379</f>
        <v>1.1125</v>
      </c>
    </row>
    <row r="380" spans="1:9" s="65" customFormat="1" ht="12.75">
      <c r="A380" s="51"/>
      <c r="B380" s="51" t="s">
        <v>48</v>
      </c>
      <c r="C380" s="58"/>
      <c r="D380" s="55">
        <v>14</v>
      </c>
      <c r="E380" s="55">
        <v>14</v>
      </c>
      <c r="F380" s="58"/>
      <c r="G380" s="57"/>
      <c r="H380" s="57" t="e">
        <f>SUM(#REF!/#REF!)</f>
        <v>#REF!</v>
      </c>
      <c r="I380" s="71"/>
    </row>
    <row r="381" spans="1:9" s="65" customFormat="1" ht="12.75">
      <c r="A381" s="51"/>
      <c r="B381" s="51" t="s">
        <v>16</v>
      </c>
      <c r="C381" s="58">
        <v>50</v>
      </c>
      <c r="D381" s="55">
        <v>50</v>
      </c>
      <c r="E381" s="55"/>
      <c r="F381" s="58">
        <v>50</v>
      </c>
      <c r="G381" s="57"/>
      <c r="H381" s="57"/>
      <c r="I381" s="71"/>
    </row>
    <row r="382" spans="1:9" s="65" customFormat="1" ht="12.75">
      <c r="A382" s="51"/>
      <c r="B382" s="51" t="s">
        <v>7</v>
      </c>
      <c r="C382" s="58">
        <v>28830</v>
      </c>
      <c r="D382" s="55">
        <v>22138</v>
      </c>
      <c r="E382" s="55">
        <v>13921</v>
      </c>
      <c r="F382" s="58">
        <v>51842</v>
      </c>
      <c r="G382" s="57"/>
      <c r="H382" s="57" t="e">
        <f>SUM(#REF!/#REF!)</f>
        <v>#REF!</v>
      </c>
      <c r="I382" s="71">
        <f>F382/E382</f>
        <v>3.7240140794483154</v>
      </c>
    </row>
    <row r="383" spans="1:9" s="65" customFormat="1" ht="12.75">
      <c r="A383" s="51"/>
      <c r="B383" s="51" t="s">
        <v>8</v>
      </c>
      <c r="C383" s="58">
        <v>5495</v>
      </c>
      <c r="D383" s="55">
        <v>7314</v>
      </c>
      <c r="E383" s="55">
        <v>6213</v>
      </c>
      <c r="F383" s="58">
        <v>9235</v>
      </c>
      <c r="G383" s="57"/>
      <c r="H383" s="57" t="e">
        <f>SUM(#REF!/#REF!)</f>
        <v>#REF!</v>
      </c>
      <c r="I383" s="71">
        <f>F383/E383</f>
        <v>1.4863994849509095</v>
      </c>
    </row>
    <row r="384" spans="1:9" s="65" customFormat="1" ht="12.75">
      <c r="A384" s="51"/>
      <c r="B384" s="51" t="s">
        <v>9</v>
      </c>
      <c r="C384" s="58">
        <v>9532</v>
      </c>
      <c r="D384" s="55">
        <v>15892</v>
      </c>
      <c r="E384" s="55">
        <v>14617</v>
      </c>
      <c r="F384" s="58">
        <v>24934</v>
      </c>
      <c r="G384" s="57"/>
      <c r="H384" s="57" t="e">
        <f>SUM(#REF!/#REF!)</f>
        <v>#REF!</v>
      </c>
      <c r="I384" s="71">
        <f>F384/E384</f>
        <v>1.7058219880960526</v>
      </c>
    </row>
    <row r="385" spans="1:9" s="65" customFormat="1" ht="12.75">
      <c r="A385" s="51"/>
      <c r="B385" s="51" t="s">
        <v>13</v>
      </c>
      <c r="C385" s="58">
        <v>250</v>
      </c>
      <c r="D385" s="55">
        <v>250</v>
      </c>
      <c r="E385" s="55">
        <v>250</v>
      </c>
      <c r="F385" s="58">
        <v>250</v>
      </c>
      <c r="G385" s="57"/>
      <c r="H385" s="57" t="e">
        <f>SUM(#REF!/#REF!)</f>
        <v>#REF!</v>
      </c>
      <c r="I385" s="71">
        <f>F385/E385</f>
        <v>1</v>
      </c>
    </row>
    <row r="386" spans="1:9" s="80" customFormat="1" ht="12.75">
      <c r="A386" s="51"/>
      <c r="B386" s="51" t="s">
        <v>14</v>
      </c>
      <c r="C386" s="55"/>
      <c r="D386" s="55"/>
      <c r="E386" s="55"/>
      <c r="F386" s="55">
        <v>150</v>
      </c>
      <c r="G386" s="57"/>
      <c r="H386" s="55"/>
      <c r="I386" s="71"/>
    </row>
    <row r="387" spans="1:9" s="80" customFormat="1" ht="22.5">
      <c r="A387" s="51"/>
      <c r="B387" s="53" t="s">
        <v>36</v>
      </c>
      <c r="C387" s="55"/>
      <c r="D387" s="55">
        <v>232</v>
      </c>
      <c r="E387" s="55">
        <v>232</v>
      </c>
      <c r="F387" s="55"/>
      <c r="G387" s="57"/>
      <c r="H387" s="55"/>
      <c r="I387" s="71"/>
    </row>
    <row r="388" spans="1:9" s="65" customFormat="1" ht="21" customHeight="1">
      <c r="A388" s="51"/>
      <c r="B388" s="53" t="s">
        <v>71</v>
      </c>
      <c r="C388" s="58">
        <v>232</v>
      </c>
      <c r="D388" s="55">
        <v>19000</v>
      </c>
      <c r="E388" s="55">
        <v>18990</v>
      </c>
      <c r="F388" s="58">
        <v>1032</v>
      </c>
      <c r="G388" s="57"/>
      <c r="H388" s="55"/>
      <c r="I388" s="71">
        <f>F388/E388</f>
        <v>0.054344391785150076</v>
      </c>
    </row>
    <row r="389" spans="1:9" s="65" customFormat="1" ht="22.5">
      <c r="A389" s="51"/>
      <c r="B389" s="53" t="s">
        <v>39</v>
      </c>
      <c r="C389" s="52">
        <v>19000</v>
      </c>
      <c r="D389" s="55">
        <v>1710939</v>
      </c>
      <c r="E389" s="55">
        <v>57340</v>
      </c>
      <c r="F389" s="52">
        <v>25000</v>
      </c>
      <c r="G389" s="57"/>
      <c r="H389" s="55"/>
      <c r="I389" s="71">
        <f>F389/E389</f>
        <v>0.4359958144401814</v>
      </c>
    </row>
    <row r="390" spans="1:9" s="65" customFormat="1" ht="12.75">
      <c r="A390" s="51"/>
      <c r="B390" s="51" t="s">
        <v>40</v>
      </c>
      <c r="C390" s="52">
        <v>57040</v>
      </c>
      <c r="D390" s="55"/>
      <c r="E390" s="55"/>
      <c r="F390" s="52">
        <v>2011179</v>
      </c>
      <c r="G390" s="57"/>
      <c r="H390" s="55"/>
      <c r="I390" s="71"/>
    </row>
    <row r="391" spans="1:9" s="65" customFormat="1" ht="12.75">
      <c r="A391" s="51"/>
      <c r="B391" s="51"/>
      <c r="C391" s="57"/>
      <c r="D391" s="55"/>
      <c r="E391" s="55"/>
      <c r="F391" s="57"/>
      <c r="G391" s="57"/>
      <c r="H391" s="55"/>
      <c r="I391" s="71"/>
    </row>
    <row r="392" spans="1:9" s="65" customFormat="1" ht="21.75">
      <c r="A392" s="75">
        <v>8</v>
      </c>
      <c r="B392" s="76" t="s">
        <v>25</v>
      </c>
      <c r="C392" s="54">
        <f>SUM(C393:C409)</f>
        <v>520129</v>
      </c>
      <c r="D392" s="54">
        <f>SUM(D393:D409)</f>
        <v>545285</v>
      </c>
      <c r="E392" s="54">
        <f>SUM(E393:E409)</f>
        <v>434617</v>
      </c>
      <c r="F392" s="54">
        <f>SUM(F393:F409)</f>
        <v>392829</v>
      </c>
      <c r="G392" s="68"/>
      <c r="H392" s="79" t="e">
        <f>SUM(H393:H412)</f>
        <v>#REF!</v>
      </c>
      <c r="I392" s="67">
        <f aca="true" t="shared" si="22" ref="I392:I404">F392/E392</f>
        <v>0.9038509768370773</v>
      </c>
    </row>
    <row r="393" spans="1:9" s="65" customFormat="1" ht="12" customHeight="1">
      <c r="A393" s="51" t="s">
        <v>3</v>
      </c>
      <c r="B393" s="51" t="s">
        <v>4</v>
      </c>
      <c r="C393" s="51">
        <v>77704</v>
      </c>
      <c r="D393" s="55">
        <v>75954</v>
      </c>
      <c r="E393" s="55">
        <v>73206</v>
      </c>
      <c r="F393" s="51">
        <v>81398</v>
      </c>
      <c r="G393" s="57"/>
      <c r="H393" s="57" t="e">
        <f>SUM(#REF!/#REF!)</f>
        <v>#REF!</v>
      </c>
      <c r="I393" s="71">
        <f t="shared" si="22"/>
        <v>1.1119033958965112</v>
      </c>
    </row>
    <row r="394" spans="1:9" s="65" customFormat="1" ht="12.75">
      <c r="A394" s="51"/>
      <c r="B394" s="51" t="s">
        <v>5</v>
      </c>
      <c r="C394" s="51">
        <v>7089</v>
      </c>
      <c r="D394" s="55">
        <v>7089</v>
      </c>
      <c r="E394" s="55">
        <v>1910</v>
      </c>
      <c r="F394" s="51"/>
      <c r="G394" s="57"/>
      <c r="H394" s="57" t="e">
        <f>SUM(#REF!/#REF!)</f>
        <v>#REF!</v>
      </c>
      <c r="I394" s="71"/>
    </row>
    <row r="395" spans="1:9" s="65" customFormat="1" ht="12.75">
      <c r="A395" s="51"/>
      <c r="B395" s="51" t="s">
        <v>46</v>
      </c>
      <c r="C395" s="51">
        <v>9094</v>
      </c>
      <c r="D395" s="55">
        <v>9128</v>
      </c>
      <c r="E395" s="55">
        <v>8859</v>
      </c>
      <c r="F395" s="51">
        <v>9804</v>
      </c>
      <c r="G395" s="57"/>
      <c r="H395" s="57" t="e">
        <f>SUM(#REF!/#REF!)</f>
        <v>#REF!</v>
      </c>
      <c r="I395" s="71">
        <f t="shared" si="22"/>
        <v>1.1066711818489672</v>
      </c>
    </row>
    <row r="396" spans="1:9" s="65" customFormat="1" ht="12.75">
      <c r="A396" s="51"/>
      <c r="B396" s="51" t="s">
        <v>47</v>
      </c>
      <c r="C396" s="51">
        <v>3760</v>
      </c>
      <c r="D396" s="55">
        <v>3824</v>
      </c>
      <c r="E396" s="55">
        <v>3756</v>
      </c>
      <c r="F396" s="51">
        <v>3939</v>
      </c>
      <c r="G396" s="57"/>
      <c r="H396" s="57" t="e">
        <f>SUM(#REF!/#REF!)</f>
        <v>#REF!</v>
      </c>
      <c r="I396" s="71">
        <f t="shared" si="22"/>
        <v>1.0487220447284344</v>
      </c>
    </row>
    <row r="397" spans="1:9" s="65" customFormat="1" ht="12.75">
      <c r="A397" s="51"/>
      <c r="B397" s="51" t="s">
        <v>48</v>
      </c>
      <c r="C397" s="51">
        <v>2198</v>
      </c>
      <c r="D397" s="55">
        <v>2205</v>
      </c>
      <c r="E397" s="55">
        <v>1878</v>
      </c>
      <c r="F397" s="51">
        <v>2018</v>
      </c>
      <c r="G397" s="57"/>
      <c r="H397" s="57" t="e">
        <f>SUM(#REF!/#REF!)</f>
        <v>#REF!</v>
      </c>
      <c r="I397" s="71">
        <f t="shared" si="22"/>
        <v>1.0745473908413206</v>
      </c>
    </row>
    <row r="398" spans="1:9" s="65" customFormat="1" ht="12.75">
      <c r="A398" s="51"/>
      <c r="B398" s="51" t="s">
        <v>17</v>
      </c>
      <c r="C398" s="51">
        <v>1550</v>
      </c>
      <c r="D398" s="55">
        <v>1650</v>
      </c>
      <c r="E398" s="55"/>
      <c r="F398" s="51">
        <v>1550</v>
      </c>
      <c r="G398" s="57"/>
      <c r="H398" s="57"/>
      <c r="I398" s="71"/>
    </row>
    <row r="399" spans="1:9" s="65" customFormat="1" ht="12.75">
      <c r="A399" s="51"/>
      <c r="B399" s="51" t="s">
        <v>6</v>
      </c>
      <c r="C399" s="51">
        <v>245</v>
      </c>
      <c r="D399" s="55">
        <v>245</v>
      </c>
      <c r="E399" s="55">
        <v>224</v>
      </c>
      <c r="F399" s="51">
        <v>318</v>
      </c>
      <c r="G399" s="57"/>
      <c r="H399" s="57"/>
      <c r="I399" s="71">
        <f t="shared" si="22"/>
        <v>1.4196428571428572</v>
      </c>
    </row>
    <row r="400" spans="1:9" s="65" customFormat="1" ht="12.75">
      <c r="A400" s="51"/>
      <c r="B400" s="51" t="s">
        <v>7</v>
      </c>
      <c r="C400" s="51">
        <v>29650</v>
      </c>
      <c r="D400" s="55">
        <v>27846</v>
      </c>
      <c r="E400" s="55">
        <v>22793</v>
      </c>
      <c r="F400" s="51">
        <v>20040</v>
      </c>
      <c r="G400" s="57"/>
      <c r="H400" s="57" t="e">
        <f>SUM(#REF!/#REF!)</f>
        <v>#REF!</v>
      </c>
      <c r="I400" s="71">
        <f t="shared" si="22"/>
        <v>0.8792173035581099</v>
      </c>
    </row>
    <row r="401" spans="1:9" s="65" customFormat="1" ht="12.75">
      <c r="A401" s="51"/>
      <c r="B401" s="51" t="s">
        <v>8</v>
      </c>
      <c r="C401" s="51">
        <v>16910</v>
      </c>
      <c r="D401" s="55">
        <v>16390</v>
      </c>
      <c r="E401" s="55">
        <v>6189</v>
      </c>
      <c r="F401" s="51">
        <v>23503</v>
      </c>
      <c r="G401" s="57"/>
      <c r="H401" s="57" t="e">
        <f>SUM(#REF!/#REF!)</f>
        <v>#REF!</v>
      </c>
      <c r="I401" s="71">
        <f t="shared" si="22"/>
        <v>3.7975440297301666</v>
      </c>
    </row>
    <row r="402" spans="1:9" s="65" customFormat="1" ht="12.75">
      <c r="A402" s="51"/>
      <c r="B402" s="51" t="s">
        <v>9</v>
      </c>
      <c r="C402" s="51">
        <v>141430</v>
      </c>
      <c r="D402" s="55">
        <v>197289</v>
      </c>
      <c r="E402" s="55">
        <v>116673</v>
      </c>
      <c r="F402" s="51">
        <v>238071</v>
      </c>
      <c r="G402" s="57"/>
      <c r="H402" s="57" t="e">
        <f>SUM(#REF!/#REF!)</f>
        <v>#REF!</v>
      </c>
      <c r="I402" s="71">
        <f t="shared" si="22"/>
        <v>2.040497801547916</v>
      </c>
    </row>
    <row r="403" spans="1:9" s="65" customFormat="1" ht="12.75">
      <c r="A403" s="51"/>
      <c r="B403" s="51" t="s">
        <v>10</v>
      </c>
      <c r="C403" s="51">
        <v>24347</v>
      </c>
      <c r="D403" s="55">
        <v>49507</v>
      </c>
      <c r="E403" s="55">
        <v>49340</v>
      </c>
      <c r="F403" s="51">
        <v>300</v>
      </c>
      <c r="G403" s="57"/>
      <c r="H403" s="57"/>
      <c r="I403" s="71">
        <f t="shared" si="22"/>
        <v>0.006080259424402107</v>
      </c>
    </row>
    <row r="404" spans="1:9" s="65" customFormat="1" ht="12.75">
      <c r="A404" s="51"/>
      <c r="B404" s="51" t="s">
        <v>13</v>
      </c>
      <c r="C404" s="51">
        <v>5250</v>
      </c>
      <c r="D404" s="55">
        <v>5758</v>
      </c>
      <c r="E404" s="55">
        <v>5508</v>
      </c>
      <c r="F404" s="51">
        <v>5758</v>
      </c>
      <c r="G404" s="57"/>
      <c r="H404" s="57"/>
      <c r="I404" s="71">
        <f t="shared" si="22"/>
        <v>1.0453885257806828</v>
      </c>
    </row>
    <row r="405" spans="1:9" s="65" customFormat="1" ht="12.75">
      <c r="A405" s="51"/>
      <c r="B405" s="51" t="s">
        <v>14</v>
      </c>
      <c r="C405" s="51"/>
      <c r="D405" s="55"/>
      <c r="E405" s="55"/>
      <c r="F405" s="51">
        <v>1150</v>
      </c>
      <c r="G405" s="57"/>
      <c r="H405" s="55"/>
      <c r="I405" s="71"/>
    </row>
    <row r="406" spans="1:9" s="65" customFormat="1" ht="24" customHeight="1">
      <c r="A406" s="51"/>
      <c r="B406" s="53" t="s">
        <v>71</v>
      </c>
      <c r="C406" s="51">
        <v>200</v>
      </c>
      <c r="D406" s="55">
        <v>200</v>
      </c>
      <c r="E406" s="55">
        <v>169</v>
      </c>
      <c r="F406" s="51">
        <v>180</v>
      </c>
      <c r="G406" s="57"/>
      <c r="H406" s="55"/>
      <c r="I406" s="71">
        <f>F406/E406</f>
        <v>1.0650887573964498</v>
      </c>
    </row>
    <row r="407" spans="1:9" s="65" customFormat="1" ht="16.5" customHeight="1">
      <c r="A407" s="51"/>
      <c r="B407" s="51" t="s">
        <v>24</v>
      </c>
      <c r="C407" s="51">
        <v>2700</v>
      </c>
      <c r="D407" s="55"/>
      <c r="E407" s="55"/>
      <c r="F407" s="51"/>
      <c r="G407" s="57"/>
      <c r="H407" s="55"/>
      <c r="I407" s="71"/>
    </row>
    <row r="408" spans="1:9" s="65" customFormat="1" ht="12.75">
      <c r="A408" s="51"/>
      <c r="B408" s="51" t="s">
        <v>40</v>
      </c>
      <c r="C408" s="51">
        <v>198002</v>
      </c>
      <c r="D408" s="55">
        <v>148200</v>
      </c>
      <c r="E408" s="55">
        <v>144112</v>
      </c>
      <c r="F408" s="51"/>
      <c r="G408" s="57"/>
      <c r="H408" s="57"/>
      <c r="I408" s="71"/>
    </row>
    <row r="409" spans="1:9" s="65" customFormat="1" ht="12.75">
      <c r="A409" s="81"/>
      <c r="B409" s="51" t="s">
        <v>73</v>
      </c>
      <c r="C409" s="51"/>
      <c r="D409" s="55"/>
      <c r="E409" s="55"/>
      <c r="F409" s="51">
        <v>4800</v>
      </c>
      <c r="G409" s="57"/>
      <c r="H409" s="57"/>
      <c r="I409" s="71"/>
    </row>
    <row r="410" spans="1:9" s="65" customFormat="1" ht="12.75">
      <c r="A410" s="81"/>
      <c r="B410" s="51"/>
      <c r="C410" s="51"/>
      <c r="D410" s="55"/>
      <c r="E410" s="55"/>
      <c r="F410" s="51"/>
      <c r="G410" s="57"/>
      <c r="H410" s="57"/>
      <c r="I410" s="71"/>
    </row>
    <row r="411" spans="1:9" s="65" customFormat="1" ht="20.25" customHeight="1">
      <c r="A411" s="82">
        <v>9</v>
      </c>
      <c r="B411" s="76" t="s">
        <v>27</v>
      </c>
      <c r="C411" s="59">
        <f>SUM(C412:C412)</f>
        <v>415</v>
      </c>
      <c r="D411" s="59">
        <f>SUM(D412:D412)</f>
        <v>370</v>
      </c>
      <c r="E411" s="59">
        <f>SUM(E412:E412)</f>
        <v>117</v>
      </c>
      <c r="F411" s="59">
        <f>SUM(F412:F412)</f>
        <v>420</v>
      </c>
      <c r="G411" s="75"/>
      <c r="H411" s="75"/>
      <c r="I411" s="67">
        <f>F411/E411</f>
        <v>3.58974358974359</v>
      </c>
    </row>
    <row r="412" spans="1:9" s="65" customFormat="1" ht="12" customHeight="1">
      <c r="A412" s="83"/>
      <c r="B412" s="53" t="s">
        <v>52</v>
      </c>
      <c r="C412" s="60">
        <v>415</v>
      </c>
      <c r="D412" s="60">
        <v>370</v>
      </c>
      <c r="E412" s="60">
        <v>117</v>
      </c>
      <c r="F412" s="60">
        <v>420</v>
      </c>
      <c r="G412" s="73"/>
      <c r="H412" s="73"/>
      <c r="I412" s="71">
        <f>F412/E412</f>
        <v>3.58974358974359</v>
      </c>
    </row>
    <row r="413" spans="1:9" s="65" customFormat="1" ht="12.75">
      <c r="A413" s="75"/>
      <c r="B413" s="53"/>
      <c r="C413" s="55"/>
      <c r="D413" s="55"/>
      <c r="E413" s="55"/>
      <c r="F413" s="55"/>
      <c r="G413" s="55"/>
      <c r="H413" s="55"/>
      <c r="I413" s="67"/>
    </row>
    <row r="414" spans="1:9" s="65" customFormat="1" ht="21.75">
      <c r="A414" s="75">
        <v>10</v>
      </c>
      <c r="B414" s="76" t="s">
        <v>41</v>
      </c>
      <c r="C414" s="54">
        <v>287938</v>
      </c>
      <c r="D414" s="54">
        <v>33857</v>
      </c>
      <c r="E414" s="55"/>
      <c r="F414" s="54">
        <v>405593</v>
      </c>
      <c r="G414" s="55"/>
      <c r="H414" s="55"/>
      <c r="I414" s="67"/>
    </row>
    <row r="415" spans="1:9" s="65" customFormat="1" ht="12.75">
      <c r="A415" s="75"/>
      <c r="B415" s="53"/>
      <c r="C415" s="55"/>
      <c r="D415" s="55"/>
      <c r="E415" s="55"/>
      <c r="F415" s="55"/>
      <c r="G415" s="55"/>
      <c r="H415" s="55"/>
      <c r="I415" s="67"/>
    </row>
    <row r="416" spans="1:9" s="65" customFormat="1" ht="12.75">
      <c r="A416" s="75"/>
      <c r="B416" s="76" t="s">
        <v>45</v>
      </c>
      <c r="C416" s="50">
        <f>SUM(C275+C299+C313+C334+C339+C356+C375+C392+C411+C414)</f>
        <v>4120355</v>
      </c>
      <c r="D416" s="50">
        <f>SUM(D275+D299+D313+D334+D339+D356+D375+D392+D411+D414)</f>
        <v>6319396</v>
      </c>
      <c r="E416" s="50">
        <f>SUM(E275+E299+E313+E334+E339+E356+E375+E392+E411+E414)</f>
        <v>3977920</v>
      </c>
      <c r="F416" s="50">
        <f>SUM(F275+F299+F313+F334+F339+F356+F375+F392+F411+F414)</f>
        <v>6199534</v>
      </c>
      <c r="G416" s="55"/>
      <c r="H416" s="55"/>
      <c r="I416" s="67">
        <f>F416/E416</f>
        <v>1.5584863446223152</v>
      </c>
    </row>
    <row r="417" spans="1:9" s="65" customFormat="1" ht="12.75">
      <c r="A417" s="75"/>
      <c r="B417" s="53"/>
      <c r="C417" s="55"/>
      <c r="D417" s="55"/>
      <c r="E417" s="55"/>
      <c r="F417" s="55"/>
      <c r="G417" s="55"/>
      <c r="H417" s="55"/>
      <c r="I417" s="67"/>
    </row>
    <row r="418" spans="1:9" s="65" customFormat="1" ht="32.25">
      <c r="A418" s="75"/>
      <c r="B418" s="76" t="s">
        <v>26</v>
      </c>
      <c r="C418" s="55"/>
      <c r="D418" s="55"/>
      <c r="E418" s="55"/>
      <c r="F418" s="55"/>
      <c r="G418" s="55"/>
      <c r="H418" s="55"/>
      <c r="I418" s="67"/>
    </row>
    <row r="419" spans="1:9" s="65" customFormat="1" ht="18" customHeight="1">
      <c r="A419" s="75">
        <v>1</v>
      </c>
      <c r="B419" s="76" t="s">
        <v>56</v>
      </c>
      <c r="C419" s="54">
        <f>SUM(C420:C425)</f>
        <v>291993</v>
      </c>
      <c r="D419" s="54">
        <f>SUM(D420:D425)</f>
        <v>261716</v>
      </c>
      <c r="E419" s="54">
        <f>SUM(E420:E425)</f>
        <v>181943</v>
      </c>
      <c r="F419" s="54">
        <f>SUM(F420:F425)</f>
        <v>287256</v>
      </c>
      <c r="G419" s="57"/>
      <c r="H419" s="79" t="e">
        <f>SUM(H420:H424)</f>
        <v>#REF!</v>
      </c>
      <c r="I419" s="67">
        <f aca="true" t="shared" si="23" ref="I419:I424">F419/E419</f>
        <v>1.5788241372297918</v>
      </c>
    </row>
    <row r="420" spans="1:9" s="65" customFormat="1" ht="12.75">
      <c r="A420" s="51" t="s">
        <v>3</v>
      </c>
      <c r="B420" s="51" t="s">
        <v>4</v>
      </c>
      <c r="C420" s="55">
        <v>167040</v>
      </c>
      <c r="D420" s="55">
        <v>136763</v>
      </c>
      <c r="E420" s="55">
        <v>102316</v>
      </c>
      <c r="F420" s="55">
        <v>189611</v>
      </c>
      <c r="G420" s="57"/>
      <c r="H420" s="57" t="e">
        <f>SUM(#REF!/#REF!)</f>
        <v>#REF!</v>
      </c>
      <c r="I420" s="71">
        <f t="shared" si="23"/>
        <v>1.8531901168927636</v>
      </c>
    </row>
    <row r="421" spans="1:9" s="65" customFormat="1" ht="12.75">
      <c r="A421" s="51"/>
      <c r="B421" s="51" t="s">
        <v>5</v>
      </c>
      <c r="C421" s="55">
        <v>82971</v>
      </c>
      <c r="D421" s="55">
        <v>82971</v>
      </c>
      <c r="E421" s="55">
        <v>56035</v>
      </c>
      <c r="F421" s="55">
        <v>44400</v>
      </c>
      <c r="G421" s="57"/>
      <c r="H421" s="57"/>
      <c r="I421" s="71">
        <f t="shared" si="23"/>
        <v>0.7923619166592308</v>
      </c>
    </row>
    <row r="422" spans="1:9" s="65" customFormat="1" ht="12.75">
      <c r="A422" s="51"/>
      <c r="B422" s="51" t="s">
        <v>46</v>
      </c>
      <c r="C422" s="61">
        <v>27585</v>
      </c>
      <c r="D422" s="55">
        <v>27585</v>
      </c>
      <c r="E422" s="55">
        <v>14334</v>
      </c>
      <c r="F422" s="61">
        <v>26590</v>
      </c>
      <c r="G422" s="57"/>
      <c r="H422" s="57" t="e">
        <f>SUM(#REF!/#REF!)</f>
        <v>#REF!</v>
      </c>
      <c r="I422" s="71">
        <f t="shared" si="23"/>
        <v>1.855029998604716</v>
      </c>
    </row>
    <row r="423" spans="1:9" s="65" customFormat="1" ht="15" customHeight="1">
      <c r="A423" s="51"/>
      <c r="B423" s="51" t="s">
        <v>47</v>
      </c>
      <c r="C423" s="61">
        <v>10518</v>
      </c>
      <c r="D423" s="55">
        <v>10518</v>
      </c>
      <c r="E423" s="55">
        <v>6853</v>
      </c>
      <c r="F423" s="61">
        <v>10326</v>
      </c>
      <c r="G423" s="57"/>
      <c r="H423" s="57" t="e">
        <f>SUM(#REF!/#REF!)</f>
        <v>#REF!</v>
      </c>
      <c r="I423" s="71">
        <f t="shared" si="23"/>
        <v>1.5067853494819787</v>
      </c>
    </row>
    <row r="424" spans="1:9" s="65" customFormat="1" ht="12.75">
      <c r="A424" s="51"/>
      <c r="B424" s="51" t="s">
        <v>48</v>
      </c>
      <c r="C424" s="61">
        <v>3879</v>
      </c>
      <c r="D424" s="55">
        <v>3879</v>
      </c>
      <c r="E424" s="55">
        <v>2405</v>
      </c>
      <c r="F424" s="61">
        <v>4321</v>
      </c>
      <c r="G424" s="57"/>
      <c r="H424" s="57" t="e">
        <f>SUM(#REF!/#REF!)</f>
        <v>#REF!</v>
      </c>
      <c r="I424" s="71">
        <f t="shared" si="23"/>
        <v>1.7966735966735967</v>
      </c>
    </row>
    <row r="425" spans="1:9" s="65" customFormat="1" ht="12.75">
      <c r="A425" s="51"/>
      <c r="B425" s="51" t="s">
        <v>14</v>
      </c>
      <c r="C425" s="61"/>
      <c r="D425" s="55"/>
      <c r="E425" s="55"/>
      <c r="F425" s="61">
        <v>12008</v>
      </c>
      <c r="G425" s="57"/>
      <c r="H425" s="57"/>
      <c r="I425" s="71"/>
    </row>
    <row r="426" spans="1:9" s="80" customFormat="1" ht="15" customHeight="1">
      <c r="A426" s="51"/>
      <c r="B426" s="51"/>
      <c r="C426" s="52"/>
      <c r="D426" s="55"/>
      <c r="E426" s="55"/>
      <c r="F426" s="52"/>
      <c r="G426" s="57"/>
      <c r="H426" s="57"/>
      <c r="I426" s="67"/>
    </row>
    <row r="427" spans="1:9" s="65" customFormat="1" ht="25.5" customHeight="1">
      <c r="A427" s="75">
        <v>2</v>
      </c>
      <c r="B427" s="76" t="s">
        <v>19</v>
      </c>
      <c r="C427" s="62">
        <f>SUM(C428:C429)</f>
        <v>6500</v>
      </c>
      <c r="D427" s="62">
        <f>SUM(D428:D429)</f>
        <v>0</v>
      </c>
      <c r="E427" s="62">
        <f>SUM(E428:E429)</f>
        <v>0</v>
      </c>
      <c r="F427" s="62">
        <f>SUM(F428:F429)</f>
        <v>5000</v>
      </c>
      <c r="G427" s="57"/>
      <c r="H427" s="57"/>
      <c r="I427" s="67"/>
    </row>
    <row r="428" spans="1:9" s="65" customFormat="1" ht="19.5" customHeight="1">
      <c r="A428" s="51" t="s">
        <v>3</v>
      </c>
      <c r="B428" s="51" t="s">
        <v>10</v>
      </c>
      <c r="C428" s="63"/>
      <c r="D428" s="63"/>
      <c r="E428" s="63"/>
      <c r="F428" s="63"/>
      <c r="G428" s="57"/>
      <c r="H428" s="57"/>
      <c r="I428" s="67"/>
    </row>
    <row r="429" spans="1:9" s="84" customFormat="1" ht="21.75" customHeight="1">
      <c r="A429" s="51"/>
      <c r="B429" s="53" t="s">
        <v>39</v>
      </c>
      <c r="C429" s="52">
        <v>6500</v>
      </c>
      <c r="D429" s="55"/>
      <c r="E429" s="55"/>
      <c r="F429" s="52">
        <v>5000</v>
      </c>
      <c r="G429" s="57" t="e">
        <f>SUM(E429/#REF!)</f>
        <v>#REF!</v>
      </c>
      <c r="H429" s="55"/>
      <c r="I429" s="71"/>
    </row>
    <row r="430" spans="1:9" s="84" customFormat="1" ht="15.75">
      <c r="A430" s="81"/>
      <c r="B430" s="51"/>
      <c r="C430" s="52"/>
      <c r="D430" s="55"/>
      <c r="E430" s="55"/>
      <c r="F430" s="52"/>
      <c r="G430" s="57"/>
      <c r="H430" s="55"/>
      <c r="I430" s="71"/>
    </row>
    <row r="431" spans="1:9" s="84" customFormat="1" ht="22.5">
      <c r="A431" s="86"/>
      <c r="B431" s="76" t="s">
        <v>87</v>
      </c>
      <c r="C431" s="87">
        <f>SUM(C419+C427)</f>
        <v>298493</v>
      </c>
      <c r="D431" s="87">
        <f>SUM(D419+D427)</f>
        <v>261716</v>
      </c>
      <c r="E431" s="87">
        <f>SUM(E419+E427)</f>
        <v>181943</v>
      </c>
      <c r="F431" s="87">
        <f>SUM(F419+F427)</f>
        <v>292256</v>
      </c>
      <c r="G431" s="68"/>
      <c r="H431" s="54"/>
      <c r="I431" s="71">
        <f>F431/E431</f>
        <v>1.6063052714311625</v>
      </c>
    </row>
    <row r="432" spans="1:9" s="84" customFormat="1" ht="15.75">
      <c r="A432" s="81"/>
      <c r="B432" s="51"/>
      <c r="C432" s="52"/>
      <c r="D432" s="55"/>
      <c r="E432" s="55"/>
      <c r="F432" s="52"/>
      <c r="G432" s="57"/>
      <c r="H432" s="55"/>
      <c r="I432" s="71"/>
    </row>
    <row r="433" spans="1:9" s="66" customFormat="1" ht="15.75">
      <c r="A433" s="85"/>
      <c r="B433" s="85" t="s">
        <v>18</v>
      </c>
      <c r="C433" s="64">
        <f>SUM(C416+C272+C431)</f>
        <v>10718329</v>
      </c>
      <c r="D433" s="64">
        <f>SUM(D416+D272+D431)</f>
        <v>13739104</v>
      </c>
      <c r="E433" s="64">
        <f>SUM(E416+E272+E431)</f>
        <v>10802440</v>
      </c>
      <c r="F433" s="64">
        <f>SUM(F416+F272+F431)</f>
        <v>13061079</v>
      </c>
      <c r="G433" s="85"/>
      <c r="H433" s="85"/>
      <c r="I433" s="67">
        <f>F433/E433</f>
        <v>1.2090860027919619</v>
      </c>
    </row>
    <row r="434" spans="1:9" s="66" customFormat="1" ht="12.75">
      <c r="A434" s="65"/>
      <c r="B434" s="65"/>
      <c r="C434" s="65"/>
      <c r="D434" s="65"/>
      <c r="E434" s="65"/>
      <c r="F434" s="65"/>
      <c r="G434" s="65"/>
      <c r="H434" s="65"/>
      <c r="I434" s="65"/>
    </row>
    <row r="435" spans="1:9" s="66" customFormat="1" ht="12.75">
      <c r="A435" s="65"/>
      <c r="B435" s="65"/>
      <c r="C435" s="65"/>
      <c r="D435" s="65"/>
      <c r="E435" s="65"/>
      <c r="F435" s="65"/>
      <c r="G435" s="65"/>
      <c r="H435" s="65"/>
      <c r="I435" s="65"/>
    </row>
    <row r="436" spans="1:9" s="66" customFormat="1" ht="12.75">
      <c r="A436" s="65"/>
      <c r="B436" s="65"/>
      <c r="C436" s="65"/>
      <c r="D436" s="65"/>
      <c r="E436" s="65"/>
      <c r="F436" s="65"/>
      <c r="G436" s="65"/>
      <c r="H436" s="65"/>
      <c r="I436" s="65"/>
    </row>
    <row r="437" spans="1:9" s="66" customFormat="1" ht="12.75">
      <c r="A437" s="65"/>
      <c r="B437" s="65"/>
      <c r="C437" s="65"/>
      <c r="D437" s="65"/>
      <c r="E437" s="65"/>
      <c r="F437" s="65"/>
      <c r="G437" s="65"/>
      <c r="H437" s="65"/>
      <c r="I437" s="65"/>
    </row>
    <row r="438" s="66" customFormat="1" ht="409.5"/>
    <row r="439" s="66" customFormat="1" ht="12.75"/>
    <row r="440" ht="12.75">
      <c r="E440" s="48"/>
    </row>
  </sheetData>
  <sheetProtection/>
  <mergeCells count="11">
    <mergeCell ref="C9:E9"/>
    <mergeCell ref="A3:H3"/>
    <mergeCell ref="A4:H4"/>
    <mergeCell ref="A5:I5"/>
    <mergeCell ref="I9:I13"/>
    <mergeCell ref="B9:B13"/>
    <mergeCell ref="C10:C13"/>
    <mergeCell ref="D10:D13"/>
    <mergeCell ref="E10:E13"/>
    <mergeCell ref="F9:F13"/>
    <mergeCell ref="A8:I8"/>
  </mergeCells>
  <printOptions horizontalCentered="1"/>
  <pageMargins left="0.5511811023622047" right="0.2755905511811024" top="0.5905511811023623" bottom="0.5511811023622047" header="0.5118110236220472" footer="0.35"/>
  <pageSetup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OBST_DM</dc:creator>
  <cp:keywords/>
  <dc:description/>
  <cp:lastModifiedBy>Windows User</cp:lastModifiedBy>
  <cp:lastPrinted>2021-02-17T13:29:07Z</cp:lastPrinted>
  <dcterms:created xsi:type="dcterms:W3CDTF">2005-01-10T10:16:18Z</dcterms:created>
  <dcterms:modified xsi:type="dcterms:W3CDTF">2022-03-24T08:36:56Z</dcterms:modified>
  <cp:category/>
  <cp:version/>
  <cp:contentType/>
  <cp:contentStatus/>
</cp:coreProperties>
</file>